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workbookProtection workbookAlgorithmName="SHA-512" workbookHashValue="FcyFFUoegmoVUbLVOhZFRcKq7x3mhiCpn4EjNuweetqtCV1tt40k5Hq1/HAAf+ZVg4vzWLo3HBdbrYndfjrOtQ==" workbookSaltValue="t2UPDCdR3qEw6ELZE3qqUA==" workbookSpinCount="100000" lockStructure="1"/>
  <bookViews>
    <workbookView showSheetTabs="0" xWindow="0" yWindow="0" windowWidth="18225" windowHeight="9135" tabRatio="236"/>
  </bookViews>
  <sheets>
    <sheet name="Rug Estimator" sheetId="4" r:id="rId1"/>
    <sheet name="Sheet1" sheetId="5" r:id="rId2"/>
  </sheets>
  <definedNames>
    <definedName name="_xlnm.Print_Area" localSheetId="0">'Rug Estimator'!$A$4:$M$49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9" i="4" l="1"/>
  <c r="R29" i="4" l="1"/>
  <c r="S29" i="4"/>
  <c r="S26" i="4" l="1"/>
  <c r="CK37" i="4" l="1"/>
  <c r="CJ37" i="4"/>
  <c r="CK36" i="4"/>
  <c r="CJ36" i="4"/>
  <c r="CL37" i="4" l="1"/>
  <c r="CL36" i="4"/>
  <c r="CO31" i="4"/>
  <c r="CL38" i="4" l="1"/>
  <c r="M36" i="4"/>
  <c r="O1" i="4"/>
  <c r="AC40" i="4" l="1"/>
  <c r="AC39" i="4" l="1"/>
  <c r="AC38" i="4"/>
  <c r="AC37" i="4"/>
  <c r="S31" i="4"/>
  <c r="S30" i="4"/>
  <c r="S28" i="4"/>
  <c r="S27" i="4"/>
  <c r="BD30" i="4" l="1"/>
  <c r="BD31" i="4" s="1"/>
  <c r="AC41" i="4" l="1"/>
  <c r="N49" i="4" s="1"/>
  <c r="O17" i="4" l="1"/>
  <c r="O49" i="4"/>
  <c r="BD45" i="5"/>
  <c r="AU45" i="5"/>
  <c r="AV45" i="5" s="1"/>
  <c r="AT45" i="5"/>
  <c r="AN45" i="5"/>
  <c r="AC45" i="5"/>
  <c r="S45" i="5"/>
  <c r="R45" i="5"/>
  <c r="Q45" i="5"/>
  <c r="BD44" i="5"/>
  <c r="AU44" i="5"/>
  <c r="AV44" i="5" s="1"/>
  <c r="AT44" i="5"/>
  <c r="AC44" i="5"/>
  <c r="S44" i="5"/>
  <c r="R44" i="5"/>
  <c r="Q44" i="5"/>
  <c r="BD43" i="5"/>
  <c r="AU43" i="5"/>
  <c r="AV43" i="5" s="1"/>
  <c r="AT43" i="5"/>
  <c r="AN43" i="5"/>
  <c r="AC43" i="5"/>
  <c r="S43" i="5"/>
  <c r="R43" i="5"/>
  <c r="AM39" i="5"/>
  <c r="AM40" i="5" s="1"/>
  <c r="W37" i="5"/>
  <c r="O37" i="5"/>
  <c r="P37" i="5" s="1"/>
  <c r="N37" i="5"/>
  <c r="S32" i="5"/>
  <c r="R32" i="5"/>
  <c r="Q32" i="5"/>
  <c r="S31" i="5"/>
  <c r="R31" i="5"/>
  <c r="Q31" i="5"/>
  <c r="S30" i="5"/>
  <c r="R30" i="5"/>
  <c r="Q30" i="5"/>
  <c r="S29" i="5"/>
  <c r="R29" i="5"/>
  <c r="Q29" i="5"/>
  <c r="Z28" i="5"/>
  <c r="S28" i="5"/>
  <c r="R28" i="5"/>
  <c r="Q28" i="5"/>
  <c r="U27" i="5"/>
  <c r="U28" i="5" s="1"/>
  <c r="T27" i="5"/>
  <c r="S27" i="5"/>
  <c r="R27" i="5"/>
  <c r="Q27" i="5"/>
  <c r="AC26" i="5"/>
  <c r="S26" i="5"/>
  <c r="R26" i="5"/>
  <c r="Q26" i="5"/>
  <c r="AC25" i="5"/>
  <c r="Z25" i="5"/>
  <c r="S25" i="5"/>
  <c r="R25" i="5"/>
  <c r="Q25" i="5"/>
  <c r="AC24" i="5"/>
  <c r="U24" i="5"/>
  <c r="U25" i="5" s="1"/>
  <c r="S24" i="5"/>
  <c r="R24" i="5"/>
  <c r="Q24" i="5"/>
  <c r="AC23" i="5"/>
  <c r="S23" i="5"/>
  <c r="R23" i="5"/>
  <c r="Q23" i="5"/>
  <c r="AC22" i="5"/>
  <c r="S22" i="5"/>
  <c r="R22" i="5"/>
  <c r="Q22" i="5"/>
  <c r="AC21" i="5"/>
  <c r="Z21" i="5"/>
  <c r="S21" i="5"/>
  <c r="T45" i="5" l="1"/>
  <c r="AJ45" i="5" s="1"/>
  <c r="AK45" i="5" s="1"/>
  <c r="AL45" i="5" s="1"/>
  <c r="S34" i="5"/>
  <c r="J43" i="5" s="1"/>
  <c r="Q37" i="5"/>
  <c r="T44" i="5"/>
  <c r="AJ44" i="5" s="1"/>
  <c r="AC28" i="5"/>
  <c r="O43" i="5" s="1"/>
  <c r="Q43" i="5" s="1"/>
  <c r="T43" i="5" s="1"/>
  <c r="AJ43" i="5" s="1"/>
  <c r="U45" i="5"/>
  <c r="W45" i="5" s="1"/>
  <c r="X45" i="5" s="1"/>
  <c r="T30" i="5"/>
  <c r="N20" i="5" s="1"/>
  <c r="AC31" i="4"/>
  <c r="AC30" i="4"/>
  <c r="AC28" i="4"/>
  <c r="AC27" i="4"/>
  <c r="AC26" i="4"/>
  <c r="Z34" i="4"/>
  <c r="Z30" i="4"/>
  <c r="AC29" i="4"/>
  <c r="Z26" i="4"/>
  <c r="R53" i="4"/>
  <c r="J45" i="5" l="1"/>
  <c r="J44" i="5"/>
  <c r="U44" i="5"/>
  <c r="W44" i="5" s="1"/>
  <c r="X44" i="5" s="1"/>
  <c r="U43" i="5"/>
  <c r="W43" i="5" s="1"/>
  <c r="X43" i="5" s="1"/>
  <c r="E43" i="5"/>
  <c r="AO43" i="5"/>
  <c r="F45" i="5"/>
  <c r="AP45" i="5"/>
  <c r="AQ45" i="5" s="1"/>
  <c r="AO44" i="5"/>
  <c r="E44" i="5"/>
  <c r="AO45" i="5"/>
  <c r="E45" i="5"/>
  <c r="AK43" i="5"/>
  <c r="AL43" i="5" s="1"/>
  <c r="AK44" i="5"/>
  <c r="AL44" i="5" s="1"/>
  <c r="N30" i="5"/>
  <c r="O30" i="5" s="1"/>
  <c r="N27" i="5"/>
  <c r="O27" i="5" s="1"/>
  <c r="N26" i="5"/>
  <c r="O26" i="5" s="1"/>
  <c r="N21" i="5"/>
  <c r="N22" i="5"/>
  <c r="O22" i="5" s="1"/>
  <c r="N32" i="5"/>
  <c r="O32" i="5" s="1"/>
  <c r="N29" i="5"/>
  <c r="O29" i="5" s="1"/>
  <c r="N28" i="5"/>
  <c r="O28" i="5" s="1"/>
  <c r="N23" i="5"/>
  <c r="O23" i="5" s="1"/>
  <c r="N31" i="5"/>
  <c r="O31" i="5" s="1"/>
  <c r="N25" i="5"/>
  <c r="O25" i="5" s="1"/>
  <c r="N24" i="5"/>
  <c r="O24" i="5" s="1"/>
  <c r="AC34" i="4"/>
  <c r="Q145" i="4"/>
  <c r="R145" i="4"/>
  <c r="S145" i="4"/>
  <c r="AC145" i="4"/>
  <c r="AN145" i="4"/>
  <c r="AT145" i="4"/>
  <c r="AU145" i="4"/>
  <c r="AV145" i="4" s="1"/>
  <c r="BD145" i="4"/>
  <c r="AP43" i="5" l="1"/>
  <c r="AQ43" i="5" s="1"/>
  <c r="AR43" i="5" s="1"/>
  <c r="AS43" i="5" s="1"/>
  <c r="G43" i="5" s="1"/>
  <c r="H43" i="5" s="1"/>
  <c r="F43" i="5"/>
  <c r="AM43" i="5"/>
  <c r="Q21" i="5"/>
  <c r="Q34" i="5" s="1"/>
  <c r="O21" i="5"/>
  <c r="R21" i="5" s="1"/>
  <c r="R34" i="5" s="1"/>
  <c r="B26" i="5" s="1"/>
  <c r="AP44" i="5"/>
  <c r="AQ44" i="5" s="1"/>
  <c r="AR44" i="5" s="1"/>
  <c r="AS44" i="5" s="1"/>
  <c r="G44" i="5" s="1"/>
  <c r="H44" i="5" s="1"/>
  <c r="F44" i="5"/>
  <c r="AR45" i="5"/>
  <c r="AS45" i="5" s="1"/>
  <c r="G45" i="5" s="1"/>
  <c r="H45" i="5" s="1"/>
  <c r="T145" i="4"/>
  <c r="U145" i="4" s="1"/>
  <c r="W145" i="4" s="1"/>
  <c r="X145" i="4" s="1"/>
  <c r="AT73" i="4"/>
  <c r="S73" i="4"/>
  <c r="Q73" i="4"/>
  <c r="R73" i="4"/>
  <c r="I43" i="5" l="1"/>
  <c r="K43" i="5" s="1"/>
  <c r="M43" i="5" s="1"/>
  <c r="I44" i="5"/>
  <c r="K44" i="5" s="1"/>
  <c r="M44" i="5" s="1"/>
  <c r="B25" i="5"/>
  <c r="I45" i="5"/>
  <c r="K45" i="5" s="1"/>
  <c r="M45" i="5" s="1"/>
  <c r="Z44" i="5"/>
  <c r="AA44" i="5" s="1"/>
  <c r="Z45" i="5"/>
  <c r="AA45" i="5" s="1"/>
  <c r="Z43" i="5"/>
  <c r="AA43" i="5" s="1"/>
  <c r="AJ145" i="4"/>
  <c r="E145" i="4" s="1"/>
  <c r="T73" i="4"/>
  <c r="U73" i="4" s="1"/>
  <c r="W73" i="4" s="1"/>
  <c r="X73" i="4" s="1"/>
  <c r="AN73" i="4"/>
  <c r="AU73" i="4"/>
  <c r="AV73" i="4" s="1"/>
  <c r="BJ67" i="4"/>
  <c r="BD67" i="4"/>
  <c r="AU67" i="4"/>
  <c r="AV67" i="4" s="1"/>
  <c r="AT67" i="4"/>
  <c r="AN67" i="4"/>
  <c r="AC67" i="4"/>
  <c r="S67" i="4"/>
  <c r="R67" i="4"/>
  <c r="Q67" i="4"/>
  <c r="Q68" i="4"/>
  <c r="R68" i="4"/>
  <c r="S68" i="4"/>
  <c r="AC68" i="4"/>
  <c r="AN68" i="4"/>
  <c r="AT68" i="4"/>
  <c r="AU68" i="4"/>
  <c r="AV68" i="4" s="1"/>
  <c r="BD68" i="4"/>
  <c r="BJ68" i="4"/>
  <c r="Q64" i="4"/>
  <c r="R64" i="4"/>
  <c r="S64" i="4"/>
  <c r="AC64" i="4"/>
  <c r="AN64" i="4"/>
  <c r="AT64" i="4"/>
  <c r="AU64" i="4"/>
  <c r="AV64" i="4" s="1"/>
  <c r="BD64" i="4"/>
  <c r="AU54" i="4"/>
  <c r="AV54" i="4" s="1"/>
  <c r="AT54" i="4"/>
  <c r="AN54" i="4"/>
  <c r="S54" i="4"/>
  <c r="R54" i="4"/>
  <c r="Q54" i="4"/>
  <c r="Q52" i="4"/>
  <c r="R52" i="4"/>
  <c r="S52" i="4"/>
  <c r="AC52" i="4"/>
  <c r="AN52" i="4"/>
  <c r="AT52" i="4"/>
  <c r="AU52" i="4"/>
  <c r="AV52" i="4" s="1"/>
  <c r="BD52" i="4"/>
  <c r="BD51" i="4"/>
  <c r="AU51" i="4"/>
  <c r="AV51" i="4" s="1"/>
  <c r="AT51" i="4"/>
  <c r="AN51" i="4"/>
  <c r="AC51" i="4"/>
  <c r="S51" i="4"/>
  <c r="R51" i="4"/>
  <c r="Q51" i="4"/>
  <c r="BD50" i="4"/>
  <c r="AU50" i="4"/>
  <c r="AV50" i="4" s="1"/>
  <c r="AT50" i="4"/>
  <c r="AC50" i="4"/>
  <c r="S50" i="4"/>
  <c r="R50" i="4"/>
  <c r="Q50" i="4"/>
  <c r="T32" i="4"/>
  <c r="U32" i="4"/>
  <c r="U34" i="4" s="1"/>
  <c r="R107" i="4"/>
  <c r="Q107" i="4"/>
  <c r="S107" i="4"/>
  <c r="Q32" i="4"/>
  <c r="Q34" i="4"/>
  <c r="Q35" i="4"/>
  <c r="BD107" i="4"/>
  <c r="AU107" i="4"/>
  <c r="AV107" i="4" s="1"/>
  <c r="AT107" i="4"/>
  <c r="AN107" i="4"/>
  <c r="AC107" i="4"/>
  <c r="R32" i="4"/>
  <c r="R34" i="4"/>
  <c r="R35" i="4"/>
  <c r="N43" i="4"/>
  <c r="O43" i="4"/>
  <c r="P43" i="4" s="1"/>
  <c r="K441" i="4"/>
  <c r="H441" i="4"/>
  <c r="H442" i="4" s="1"/>
  <c r="H444" i="4" s="1"/>
  <c r="H438" i="4"/>
  <c r="H436" i="4"/>
  <c r="K435" i="4"/>
  <c r="M436" i="4"/>
  <c r="M437" i="4" s="1"/>
  <c r="AU431" i="4"/>
  <c r="AV431" i="4" s="1"/>
  <c r="AT431" i="4"/>
  <c r="AN431" i="4"/>
  <c r="AU430" i="4"/>
  <c r="AV430" i="4" s="1"/>
  <c r="AT430" i="4"/>
  <c r="AN430" i="4"/>
  <c r="AU429" i="4"/>
  <c r="AV429" i="4" s="1"/>
  <c r="AT429" i="4"/>
  <c r="AN429" i="4"/>
  <c r="AU428" i="4"/>
  <c r="AV428" i="4" s="1"/>
  <c r="AT428" i="4"/>
  <c r="AN428" i="4"/>
  <c r="AU427" i="4"/>
  <c r="AV427" i="4" s="1"/>
  <c r="AT427" i="4"/>
  <c r="AN427" i="4"/>
  <c r="AU426" i="4"/>
  <c r="AV426" i="4" s="1"/>
  <c r="AT426" i="4"/>
  <c r="AN426" i="4"/>
  <c r="AU425" i="4"/>
  <c r="AV425" i="4" s="1"/>
  <c r="AT425" i="4"/>
  <c r="AN425" i="4"/>
  <c r="AU424" i="4"/>
  <c r="AV424" i="4" s="1"/>
  <c r="AT424" i="4"/>
  <c r="AN424" i="4"/>
  <c r="AU423" i="4"/>
  <c r="AV423" i="4" s="1"/>
  <c r="AT423" i="4"/>
  <c r="AN423" i="4"/>
  <c r="AU422" i="4"/>
  <c r="AV422" i="4" s="1"/>
  <c r="AT422" i="4"/>
  <c r="AN422" i="4"/>
  <c r="AU421" i="4"/>
  <c r="AV421" i="4" s="1"/>
  <c r="AT421" i="4"/>
  <c r="AN421" i="4"/>
  <c r="AU420" i="4"/>
  <c r="AV420" i="4" s="1"/>
  <c r="AT420" i="4"/>
  <c r="AN420" i="4"/>
  <c r="AU419" i="4"/>
  <c r="AV419" i="4" s="1"/>
  <c r="AT419" i="4"/>
  <c r="AN419" i="4"/>
  <c r="AU418" i="4"/>
  <c r="AV418" i="4" s="1"/>
  <c r="AT418" i="4"/>
  <c r="AN418" i="4"/>
  <c r="AU417" i="4"/>
  <c r="AV417" i="4" s="1"/>
  <c r="AT417" i="4"/>
  <c r="AN417" i="4"/>
  <c r="AU416" i="4"/>
  <c r="AV416" i="4" s="1"/>
  <c r="AT416" i="4"/>
  <c r="AN416" i="4"/>
  <c r="AU415" i="4"/>
  <c r="AV415" i="4" s="1"/>
  <c r="AT415" i="4"/>
  <c r="AN415" i="4"/>
  <c r="AU414" i="4"/>
  <c r="AV414" i="4" s="1"/>
  <c r="AT414" i="4"/>
  <c r="AN414" i="4"/>
  <c r="AU413" i="4"/>
  <c r="AV413" i="4" s="1"/>
  <c r="AT413" i="4"/>
  <c r="AN413" i="4"/>
  <c r="AU412" i="4"/>
  <c r="AV412" i="4" s="1"/>
  <c r="AT412" i="4"/>
  <c r="AN412" i="4"/>
  <c r="AU411" i="4"/>
  <c r="AV411" i="4" s="1"/>
  <c r="AT411" i="4"/>
  <c r="AN411" i="4"/>
  <c r="AU410" i="4"/>
  <c r="AV410" i="4" s="1"/>
  <c r="AT410" i="4"/>
  <c r="AN410" i="4"/>
  <c r="AU409" i="4"/>
  <c r="AV409" i="4" s="1"/>
  <c r="AT409" i="4"/>
  <c r="AN409" i="4"/>
  <c r="AU408" i="4"/>
  <c r="AV408" i="4" s="1"/>
  <c r="AT408" i="4"/>
  <c r="AN408" i="4"/>
  <c r="AU407" i="4"/>
  <c r="AV407" i="4" s="1"/>
  <c r="AT407" i="4"/>
  <c r="AN407" i="4"/>
  <c r="AU406" i="4"/>
  <c r="AV406" i="4" s="1"/>
  <c r="AT406" i="4"/>
  <c r="AN406" i="4"/>
  <c r="AU405" i="4"/>
  <c r="AV405" i="4" s="1"/>
  <c r="AT405" i="4"/>
  <c r="AN405" i="4"/>
  <c r="AU404" i="4"/>
  <c r="AV404" i="4" s="1"/>
  <c r="AT404" i="4"/>
  <c r="AN404" i="4"/>
  <c r="AU403" i="4"/>
  <c r="AV403" i="4" s="1"/>
  <c r="AT403" i="4"/>
  <c r="AN403" i="4"/>
  <c r="AU402" i="4"/>
  <c r="AV402" i="4" s="1"/>
  <c r="AT402" i="4"/>
  <c r="AN402" i="4"/>
  <c r="AU401" i="4"/>
  <c r="AV401" i="4" s="1"/>
  <c r="AT401" i="4"/>
  <c r="AN401" i="4"/>
  <c r="AU400" i="4"/>
  <c r="AV400" i="4" s="1"/>
  <c r="AT400" i="4"/>
  <c r="AN400" i="4"/>
  <c r="AU399" i="4"/>
  <c r="AV399" i="4" s="1"/>
  <c r="AT399" i="4"/>
  <c r="AN399" i="4"/>
  <c r="AU398" i="4"/>
  <c r="AV398" i="4" s="1"/>
  <c r="AT398" i="4"/>
  <c r="AN398" i="4"/>
  <c r="AU397" i="4"/>
  <c r="AV397" i="4" s="1"/>
  <c r="AT397" i="4"/>
  <c r="AN397" i="4"/>
  <c r="AU396" i="4"/>
  <c r="AV396" i="4" s="1"/>
  <c r="AT396" i="4"/>
  <c r="AN396" i="4"/>
  <c r="AU395" i="4"/>
  <c r="AV395" i="4" s="1"/>
  <c r="AT395" i="4"/>
  <c r="AN395" i="4"/>
  <c r="AU394" i="4"/>
  <c r="AV394" i="4" s="1"/>
  <c r="AT394" i="4"/>
  <c r="AN394" i="4"/>
  <c r="AU393" i="4"/>
  <c r="AV393" i="4" s="1"/>
  <c r="AT393" i="4"/>
  <c r="AN393" i="4"/>
  <c r="AU392" i="4"/>
  <c r="AV392" i="4" s="1"/>
  <c r="AT392" i="4"/>
  <c r="AN392" i="4"/>
  <c r="AU391" i="4"/>
  <c r="AV391" i="4" s="1"/>
  <c r="AT391" i="4"/>
  <c r="AN391" i="4"/>
  <c r="AU390" i="4"/>
  <c r="AV390" i="4" s="1"/>
  <c r="AT390" i="4"/>
  <c r="AN390" i="4"/>
  <c r="AU389" i="4"/>
  <c r="AV389" i="4" s="1"/>
  <c r="AT389" i="4"/>
  <c r="AN389" i="4"/>
  <c r="AU388" i="4"/>
  <c r="AV388" i="4" s="1"/>
  <c r="AT388" i="4"/>
  <c r="AN388" i="4"/>
  <c r="AU387" i="4"/>
  <c r="AV387" i="4" s="1"/>
  <c r="AT387" i="4"/>
  <c r="AN387" i="4"/>
  <c r="AU386" i="4"/>
  <c r="AV386" i="4" s="1"/>
  <c r="AT386" i="4"/>
  <c r="AN386" i="4"/>
  <c r="AU385" i="4"/>
  <c r="AV385" i="4" s="1"/>
  <c r="AT385" i="4"/>
  <c r="AN385" i="4"/>
  <c r="AU384" i="4"/>
  <c r="AV384" i="4" s="1"/>
  <c r="AT384" i="4"/>
  <c r="AN384" i="4"/>
  <c r="AU383" i="4"/>
  <c r="AV383" i="4" s="1"/>
  <c r="AT383" i="4"/>
  <c r="AN383" i="4"/>
  <c r="AU382" i="4"/>
  <c r="AV382" i="4" s="1"/>
  <c r="AT382" i="4"/>
  <c r="AN382" i="4"/>
  <c r="AU381" i="4"/>
  <c r="AV381" i="4" s="1"/>
  <c r="AT381" i="4"/>
  <c r="AN381" i="4"/>
  <c r="AU380" i="4"/>
  <c r="AV380" i="4" s="1"/>
  <c r="AT380" i="4"/>
  <c r="AN380" i="4"/>
  <c r="S431" i="4"/>
  <c r="R431" i="4"/>
  <c r="S430" i="4"/>
  <c r="R430" i="4"/>
  <c r="S429" i="4"/>
  <c r="R429" i="4"/>
  <c r="S428" i="4"/>
  <c r="R428" i="4"/>
  <c r="S427" i="4"/>
  <c r="R427" i="4"/>
  <c r="S426" i="4"/>
  <c r="R426" i="4"/>
  <c r="S425" i="4"/>
  <c r="R425" i="4"/>
  <c r="S424" i="4"/>
  <c r="R424" i="4"/>
  <c r="S423" i="4"/>
  <c r="R423" i="4"/>
  <c r="S422" i="4"/>
  <c r="R422" i="4"/>
  <c r="S421" i="4"/>
  <c r="R421" i="4"/>
  <c r="S420" i="4"/>
  <c r="R420" i="4"/>
  <c r="S419" i="4"/>
  <c r="R419" i="4"/>
  <c r="S418" i="4"/>
  <c r="R418" i="4"/>
  <c r="S417" i="4"/>
  <c r="R417" i="4"/>
  <c r="S416" i="4"/>
  <c r="R416" i="4"/>
  <c r="S415" i="4"/>
  <c r="R415" i="4"/>
  <c r="S414" i="4"/>
  <c r="R414" i="4"/>
  <c r="S413" i="4"/>
  <c r="R413" i="4"/>
  <c r="S412" i="4"/>
  <c r="R412" i="4"/>
  <c r="S411" i="4"/>
  <c r="R411" i="4"/>
  <c r="S410" i="4"/>
  <c r="R410" i="4"/>
  <c r="S409" i="4"/>
  <c r="R409" i="4"/>
  <c r="S408" i="4"/>
  <c r="R408" i="4"/>
  <c r="S407" i="4"/>
  <c r="R407" i="4"/>
  <c r="S406" i="4"/>
  <c r="R406" i="4"/>
  <c r="S405" i="4"/>
  <c r="R405" i="4"/>
  <c r="S404" i="4"/>
  <c r="R404" i="4"/>
  <c r="S403" i="4"/>
  <c r="R403" i="4"/>
  <c r="S402" i="4"/>
  <c r="R402" i="4"/>
  <c r="S401" i="4"/>
  <c r="R401" i="4"/>
  <c r="S400" i="4"/>
  <c r="R400" i="4"/>
  <c r="S399" i="4"/>
  <c r="R399" i="4"/>
  <c r="S398" i="4"/>
  <c r="R398" i="4"/>
  <c r="S397" i="4"/>
  <c r="R397" i="4"/>
  <c r="S396" i="4"/>
  <c r="R396" i="4"/>
  <c r="S395" i="4"/>
  <c r="R395" i="4"/>
  <c r="S394" i="4"/>
  <c r="R394" i="4"/>
  <c r="S393" i="4"/>
  <c r="R393" i="4"/>
  <c r="S392" i="4"/>
  <c r="R392" i="4"/>
  <c r="S391" i="4"/>
  <c r="R391" i="4"/>
  <c r="S390" i="4"/>
  <c r="R390" i="4"/>
  <c r="S389" i="4"/>
  <c r="R389" i="4"/>
  <c r="S388" i="4"/>
  <c r="R388" i="4"/>
  <c r="S387" i="4"/>
  <c r="R387" i="4"/>
  <c r="S386" i="4"/>
  <c r="R386" i="4"/>
  <c r="S385" i="4"/>
  <c r="R385" i="4"/>
  <c r="S384" i="4"/>
  <c r="R384" i="4"/>
  <c r="S383" i="4"/>
  <c r="R383" i="4"/>
  <c r="S382" i="4"/>
  <c r="R382" i="4"/>
  <c r="S381" i="4"/>
  <c r="R381" i="4"/>
  <c r="S380" i="4"/>
  <c r="R380" i="4"/>
  <c r="Q431" i="4"/>
  <c r="Q430" i="4"/>
  <c r="Q429" i="4"/>
  <c r="Q428" i="4"/>
  <c r="Q427" i="4"/>
  <c r="Q426" i="4"/>
  <c r="Q425" i="4"/>
  <c r="Q424" i="4"/>
  <c r="Q423" i="4"/>
  <c r="Q422" i="4"/>
  <c r="Q421" i="4"/>
  <c r="Q420" i="4"/>
  <c r="Q419" i="4"/>
  <c r="Q418" i="4"/>
  <c r="Q417" i="4"/>
  <c r="Q416" i="4"/>
  <c r="Q415" i="4"/>
  <c r="Q414" i="4"/>
  <c r="Q413" i="4"/>
  <c r="Q412" i="4"/>
  <c r="Q411" i="4"/>
  <c r="Q410" i="4"/>
  <c r="Q409" i="4"/>
  <c r="Q408" i="4"/>
  <c r="Q407" i="4"/>
  <c r="Q406" i="4"/>
  <c r="Q405" i="4"/>
  <c r="Q404" i="4"/>
  <c r="Q403" i="4"/>
  <c r="Q402" i="4"/>
  <c r="Q401" i="4"/>
  <c r="Q400" i="4"/>
  <c r="Q399" i="4"/>
  <c r="Q398" i="4"/>
  <c r="Q397" i="4"/>
  <c r="Q396" i="4"/>
  <c r="Q395" i="4"/>
  <c r="Q394" i="4"/>
  <c r="Q393" i="4"/>
  <c r="Q392" i="4"/>
  <c r="Q391" i="4"/>
  <c r="Q390" i="4"/>
  <c r="Q389" i="4"/>
  <c r="Q388" i="4"/>
  <c r="Q387" i="4"/>
  <c r="Q386" i="4"/>
  <c r="Q385" i="4"/>
  <c r="Q384" i="4"/>
  <c r="Q383" i="4"/>
  <c r="Q382" i="4"/>
  <c r="Q381" i="4"/>
  <c r="Q380" i="4"/>
  <c r="Q379" i="4"/>
  <c r="Q378" i="4"/>
  <c r="Q377" i="4"/>
  <c r="Q376" i="4"/>
  <c r="Q375" i="4"/>
  <c r="Q374" i="4"/>
  <c r="Q373" i="4"/>
  <c r="Q372" i="4"/>
  <c r="Q371" i="4"/>
  <c r="Q370" i="4"/>
  <c r="Q369" i="4"/>
  <c r="Q368" i="4"/>
  <c r="Q367" i="4"/>
  <c r="Q366" i="4"/>
  <c r="Q365" i="4"/>
  <c r="Q364" i="4"/>
  <c r="Q363" i="4"/>
  <c r="Q362" i="4"/>
  <c r="Q361" i="4"/>
  <c r="Q360" i="4"/>
  <c r="Q359" i="4"/>
  <c r="Q358" i="4"/>
  <c r="Q357" i="4"/>
  <c r="Q356" i="4"/>
  <c r="Q355" i="4"/>
  <c r="Q354" i="4"/>
  <c r="Q353" i="4"/>
  <c r="Q352" i="4"/>
  <c r="Q351" i="4"/>
  <c r="Q350" i="4"/>
  <c r="Q349" i="4"/>
  <c r="Q348" i="4"/>
  <c r="Q347" i="4"/>
  <c r="Q346" i="4"/>
  <c r="Q345" i="4"/>
  <c r="Q344" i="4"/>
  <c r="Q343" i="4"/>
  <c r="Q342" i="4"/>
  <c r="Q341" i="4"/>
  <c r="Q340" i="4"/>
  <c r="Q339" i="4"/>
  <c r="Q338" i="4"/>
  <c r="Q337" i="4"/>
  <c r="Q336" i="4"/>
  <c r="Q335" i="4"/>
  <c r="Q334" i="4"/>
  <c r="Q333" i="4"/>
  <c r="Q332" i="4"/>
  <c r="Q331" i="4"/>
  <c r="Q330" i="4"/>
  <c r="Q329" i="4"/>
  <c r="Q328" i="4"/>
  <c r="Q327" i="4"/>
  <c r="Q326" i="4"/>
  <c r="Q325" i="4"/>
  <c r="Q324" i="4"/>
  <c r="Q323" i="4"/>
  <c r="Q322" i="4"/>
  <c r="Q321" i="4"/>
  <c r="Q320" i="4"/>
  <c r="Q319" i="4"/>
  <c r="Q318" i="4"/>
  <c r="Q317" i="4"/>
  <c r="Q316" i="4"/>
  <c r="Q315" i="4"/>
  <c r="Q314" i="4"/>
  <c r="Q313" i="4"/>
  <c r="Q312" i="4"/>
  <c r="Q311" i="4"/>
  <c r="Q310" i="4"/>
  <c r="Q309" i="4"/>
  <c r="Q308" i="4"/>
  <c r="Q307" i="4"/>
  <c r="Q306" i="4"/>
  <c r="Q305" i="4"/>
  <c r="Q304" i="4"/>
  <c r="Q303" i="4"/>
  <c r="Q302" i="4"/>
  <c r="Q301" i="4"/>
  <c r="Q300" i="4"/>
  <c r="Q299" i="4"/>
  <c r="Q298" i="4"/>
  <c r="Q297" i="4"/>
  <c r="Q296" i="4"/>
  <c r="Q295" i="4"/>
  <c r="Q294" i="4"/>
  <c r="Q293" i="4"/>
  <c r="Q292" i="4"/>
  <c r="Q291" i="4"/>
  <c r="Q290" i="4"/>
  <c r="Q289" i="4"/>
  <c r="Q288" i="4"/>
  <c r="Q287" i="4"/>
  <c r="Q286" i="4"/>
  <c r="Q285" i="4"/>
  <c r="Q284" i="4"/>
  <c r="Q283" i="4"/>
  <c r="Q282" i="4"/>
  <c r="Q281" i="4"/>
  <c r="Q280" i="4"/>
  <c r="Q279" i="4"/>
  <c r="Q278" i="4"/>
  <c r="Q277" i="4"/>
  <c r="Q276" i="4"/>
  <c r="Q275" i="4"/>
  <c r="Q274" i="4"/>
  <c r="Q273" i="4"/>
  <c r="Q272" i="4"/>
  <c r="Q271" i="4"/>
  <c r="Q270" i="4"/>
  <c r="Q269" i="4"/>
  <c r="Q268" i="4"/>
  <c r="Q267" i="4"/>
  <c r="Q266" i="4"/>
  <c r="Q265" i="4"/>
  <c r="Q264" i="4"/>
  <c r="Q263" i="4"/>
  <c r="Q262" i="4"/>
  <c r="Q261" i="4"/>
  <c r="Q260" i="4"/>
  <c r="Q259" i="4"/>
  <c r="Q258" i="4"/>
  <c r="Q257" i="4"/>
  <c r="Q256" i="4"/>
  <c r="Q255" i="4"/>
  <c r="Q254" i="4"/>
  <c r="Q253" i="4"/>
  <c r="Q252" i="4"/>
  <c r="Q251" i="4"/>
  <c r="Q250" i="4"/>
  <c r="Q249" i="4"/>
  <c r="Q248" i="4"/>
  <c r="Q247" i="4"/>
  <c r="Q246" i="4"/>
  <c r="Q245" i="4"/>
  <c r="Q244" i="4"/>
  <c r="Q243" i="4"/>
  <c r="Q242" i="4"/>
  <c r="Q241" i="4"/>
  <c r="Q240" i="4"/>
  <c r="Q239" i="4"/>
  <c r="Q238" i="4"/>
  <c r="Q237" i="4"/>
  <c r="Q236" i="4"/>
  <c r="Q235" i="4"/>
  <c r="Q234" i="4"/>
  <c r="Q233" i="4"/>
  <c r="Q232" i="4"/>
  <c r="Q231" i="4"/>
  <c r="Q230" i="4"/>
  <c r="Q229" i="4"/>
  <c r="Q228" i="4"/>
  <c r="Q227" i="4"/>
  <c r="Q226" i="4"/>
  <c r="Q225" i="4"/>
  <c r="Q224" i="4"/>
  <c r="Q223" i="4"/>
  <c r="Q222" i="4"/>
  <c r="Q221" i="4"/>
  <c r="Q220" i="4"/>
  <c r="Q219" i="4"/>
  <c r="Q218" i="4"/>
  <c r="Q217" i="4"/>
  <c r="Q216" i="4"/>
  <c r="Q215" i="4"/>
  <c r="Q214" i="4"/>
  <c r="Q213" i="4"/>
  <c r="Q212" i="4"/>
  <c r="Q211" i="4"/>
  <c r="Q210" i="4"/>
  <c r="Q209" i="4"/>
  <c r="Q208" i="4"/>
  <c r="Q207" i="4"/>
  <c r="Q206" i="4"/>
  <c r="Q205" i="4"/>
  <c r="Q204" i="4"/>
  <c r="Q203" i="4"/>
  <c r="Q202" i="4"/>
  <c r="Q201" i="4"/>
  <c r="Q200" i="4"/>
  <c r="Q199" i="4"/>
  <c r="Q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2" i="4"/>
  <c r="Q71" i="4"/>
  <c r="Q70" i="4"/>
  <c r="Q69" i="4"/>
  <c r="Q66" i="4"/>
  <c r="Q65" i="4"/>
  <c r="Q63" i="4"/>
  <c r="Q62" i="4"/>
  <c r="Q61" i="4"/>
  <c r="Q60" i="4"/>
  <c r="Q59" i="4"/>
  <c r="Q58" i="4"/>
  <c r="Q57" i="4"/>
  <c r="Q56" i="4"/>
  <c r="Q55" i="4"/>
  <c r="Q49" i="4"/>
  <c r="BD431" i="4"/>
  <c r="BD430" i="4"/>
  <c r="BD429" i="4"/>
  <c r="BD428" i="4"/>
  <c r="BD427" i="4"/>
  <c r="BD426" i="4"/>
  <c r="BD425" i="4"/>
  <c r="BD424" i="4"/>
  <c r="BD423" i="4"/>
  <c r="BD422" i="4"/>
  <c r="BD421" i="4"/>
  <c r="BD420" i="4"/>
  <c r="BD419" i="4"/>
  <c r="BD418" i="4"/>
  <c r="BD417" i="4"/>
  <c r="BD416" i="4"/>
  <c r="BD415" i="4"/>
  <c r="BD414" i="4"/>
  <c r="BD413" i="4"/>
  <c r="BD412" i="4"/>
  <c r="BD411" i="4"/>
  <c r="BD410" i="4"/>
  <c r="BD409" i="4"/>
  <c r="BD408" i="4"/>
  <c r="BD407" i="4"/>
  <c r="BD406" i="4"/>
  <c r="BD405" i="4"/>
  <c r="BD404" i="4"/>
  <c r="BD403" i="4"/>
  <c r="BD402" i="4"/>
  <c r="BD401" i="4"/>
  <c r="BD400" i="4"/>
  <c r="BD399" i="4"/>
  <c r="BD398" i="4"/>
  <c r="BD397" i="4"/>
  <c r="BD396" i="4"/>
  <c r="BD395" i="4"/>
  <c r="BD394" i="4"/>
  <c r="BD393" i="4"/>
  <c r="BD392" i="4"/>
  <c r="BD391" i="4"/>
  <c r="BD390" i="4"/>
  <c r="BD389" i="4"/>
  <c r="BD388" i="4"/>
  <c r="BD387" i="4"/>
  <c r="BD386" i="4"/>
  <c r="BD385" i="4"/>
  <c r="BD384" i="4"/>
  <c r="BD383" i="4"/>
  <c r="BD382" i="4"/>
  <c r="BD381" i="4"/>
  <c r="BD380" i="4"/>
  <c r="BD379" i="4"/>
  <c r="BD378" i="4"/>
  <c r="BD377" i="4"/>
  <c r="BD376" i="4"/>
  <c r="BD375" i="4"/>
  <c r="BD374" i="4"/>
  <c r="BD373" i="4"/>
  <c r="BD372" i="4"/>
  <c r="BD371" i="4"/>
  <c r="BD370" i="4"/>
  <c r="BD369" i="4"/>
  <c r="BD368" i="4"/>
  <c r="BD367" i="4"/>
  <c r="BD366" i="4"/>
  <c r="BD365" i="4"/>
  <c r="BD364" i="4"/>
  <c r="BD363" i="4"/>
  <c r="BD362" i="4"/>
  <c r="BD361" i="4"/>
  <c r="BD360" i="4"/>
  <c r="BD359" i="4"/>
  <c r="BD358" i="4"/>
  <c r="BD357" i="4"/>
  <c r="BD356" i="4"/>
  <c r="BD355" i="4"/>
  <c r="BD354" i="4"/>
  <c r="BD353" i="4"/>
  <c r="BD352" i="4"/>
  <c r="BD351" i="4"/>
  <c r="BD350" i="4"/>
  <c r="BD349" i="4"/>
  <c r="BD348" i="4"/>
  <c r="BD347" i="4"/>
  <c r="BD346" i="4"/>
  <c r="BD345" i="4"/>
  <c r="BD344" i="4"/>
  <c r="BD343" i="4"/>
  <c r="BD342" i="4"/>
  <c r="BD341" i="4"/>
  <c r="BD340" i="4"/>
  <c r="BD339" i="4"/>
  <c r="BD338" i="4"/>
  <c r="BD337" i="4"/>
  <c r="BD336" i="4"/>
  <c r="BD335" i="4"/>
  <c r="BD334" i="4"/>
  <c r="BD333" i="4"/>
  <c r="BD332" i="4"/>
  <c r="BD331" i="4"/>
  <c r="BD330" i="4"/>
  <c r="BD329" i="4"/>
  <c r="BD328" i="4"/>
  <c r="BD327" i="4"/>
  <c r="BD326" i="4"/>
  <c r="BD325" i="4"/>
  <c r="BD324" i="4"/>
  <c r="BD323" i="4"/>
  <c r="BD322" i="4"/>
  <c r="BD321" i="4"/>
  <c r="BD320" i="4"/>
  <c r="BD319" i="4"/>
  <c r="BD318" i="4"/>
  <c r="BD317" i="4"/>
  <c r="BD316" i="4"/>
  <c r="BD315" i="4"/>
  <c r="BD314" i="4"/>
  <c r="BD313" i="4"/>
  <c r="BD312" i="4"/>
  <c r="BD311" i="4"/>
  <c r="BD310" i="4"/>
  <c r="BD309" i="4"/>
  <c r="BD308" i="4"/>
  <c r="BD307" i="4"/>
  <c r="BD306" i="4"/>
  <c r="BD305" i="4"/>
  <c r="BD304" i="4"/>
  <c r="BD303" i="4"/>
  <c r="BD302" i="4"/>
  <c r="BD301" i="4"/>
  <c r="BD300" i="4"/>
  <c r="BD299" i="4"/>
  <c r="BD298" i="4"/>
  <c r="BD297" i="4"/>
  <c r="BD296" i="4"/>
  <c r="BD295" i="4"/>
  <c r="BD294" i="4"/>
  <c r="BD293" i="4"/>
  <c r="BD292" i="4"/>
  <c r="BD291" i="4"/>
  <c r="BD290" i="4"/>
  <c r="BD289" i="4"/>
  <c r="BD288" i="4"/>
  <c r="BD287" i="4"/>
  <c r="BD286" i="4"/>
  <c r="BD285" i="4"/>
  <c r="BD284" i="4"/>
  <c r="BD283" i="4"/>
  <c r="BD282" i="4"/>
  <c r="BD281" i="4"/>
  <c r="BD280" i="4"/>
  <c r="BD279" i="4"/>
  <c r="BD278" i="4"/>
  <c r="BD277" i="4"/>
  <c r="BD276" i="4"/>
  <c r="BD275" i="4"/>
  <c r="BD274" i="4"/>
  <c r="BD273" i="4"/>
  <c r="BD272" i="4"/>
  <c r="BD271" i="4"/>
  <c r="BD270" i="4"/>
  <c r="BD269" i="4"/>
  <c r="BD268" i="4"/>
  <c r="BD267" i="4"/>
  <c r="BD266" i="4"/>
  <c r="BD265" i="4"/>
  <c r="BD264" i="4"/>
  <c r="BD263" i="4"/>
  <c r="BD262" i="4"/>
  <c r="BD261" i="4"/>
  <c r="BD260" i="4"/>
  <c r="BD259" i="4"/>
  <c r="BD258" i="4"/>
  <c r="BD257" i="4"/>
  <c r="BD256" i="4"/>
  <c r="BD255" i="4"/>
  <c r="BD254" i="4"/>
  <c r="BD253" i="4"/>
  <c r="BD252" i="4"/>
  <c r="BD251" i="4"/>
  <c r="BD250" i="4"/>
  <c r="BD249" i="4"/>
  <c r="BD248" i="4"/>
  <c r="BD247" i="4"/>
  <c r="BD246" i="4"/>
  <c r="BD245" i="4"/>
  <c r="BD244" i="4"/>
  <c r="BD243" i="4"/>
  <c r="BD242" i="4"/>
  <c r="BD241" i="4"/>
  <c r="BD240" i="4"/>
  <c r="BD239" i="4"/>
  <c r="BD238" i="4"/>
  <c r="BD237" i="4"/>
  <c r="BD236" i="4"/>
  <c r="BD235" i="4"/>
  <c r="BD234" i="4"/>
  <c r="BD233" i="4"/>
  <c r="BD232" i="4"/>
  <c r="BD231" i="4"/>
  <c r="BD230" i="4"/>
  <c r="BD229" i="4"/>
  <c r="BD228" i="4"/>
  <c r="BD227" i="4"/>
  <c r="BD226" i="4"/>
  <c r="BD225" i="4"/>
  <c r="BD224" i="4"/>
  <c r="BD223" i="4"/>
  <c r="BD222" i="4"/>
  <c r="BD221" i="4"/>
  <c r="BD220" i="4"/>
  <c r="BD219" i="4"/>
  <c r="BD218" i="4"/>
  <c r="BD217" i="4"/>
  <c r="BD216" i="4"/>
  <c r="BD215" i="4"/>
  <c r="BD214" i="4"/>
  <c r="BD213" i="4"/>
  <c r="BD212" i="4"/>
  <c r="BD211" i="4"/>
  <c r="BD210" i="4"/>
  <c r="BD209" i="4"/>
  <c r="BD208" i="4"/>
  <c r="BD207" i="4"/>
  <c r="BD206" i="4"/>
  <c r="BD205" i="4"/>
  <c r="BD204" i="4"/>
  <c r="BD203" i="4"/>
  <c r="BD202" i="4"/>
  <c r="BD201" i="4"/>
  <c r="BD200" i="4"/>
  <c r="BD199" i="4"/>
  <c r="BD198" i="4"/>
  <c r="BD197" i="4"/>
  <c r="BD196" i="4"/>
  <c r="BD195" i="4"/>
  <c r="BD194" i="4"/>
  <c r="BD193" i="4"/>
  <c r="BD192" i="4"/>
  <c r="BD191" i="4"/>
  <c r="BD190" i="4"/>
  <c r="BD189" i="4"/>
  <c r="BD188" i="4"/>
  <c r="BD187" i="4"/>
  <c r="BD186" i="4"/>
  <c r="BD185" i="4"/>
  <c r="BD184" i="4"/>
  <c r="BD183" i="4"/>
  <c r="BD182" i="4"/>
  <c r="BD181" i="4"/>
  <c r="BD180" i="4"/>
  <c r="BD179" i="4"/>
  <c r="BD178" i="4"/>
  <c r="BD177" i="4"/>
  <c r="BD176" i="4"/>
  <c r="BD175" i="4"/>
  <c r="BD174" i="4"/>
  <c r="BD173" i="4"/>
  <c r="BD172" i="4"/>
  <c r="BD171" i="4"/>
  <c r="BD170" i="4"/>
  <c r="BD169" i="4"/>
  <c r="BD168" i="4"/>
  <c r="BD167" i="4"/>
  <c r="BD166" i="4"/>
  <c r="BD165" i="4"/>
  <c r="BD164" i="4"/>
  <c r="BD163" i="4"/>
  <c r="BD162" i="4"/>
  <c r="BD161" i="4"/>
  <c r="BD160" i="4"/>
  <c r="BD159" i="4"/>
  <c r="BD158" i="4"/>
  <c r="BD157" i="4"/>
  <c r="BD156" i="4"/>
  <c r="BD155" i="4"/>
  <c r="BD154" i="4"/>
  <c r="BD153" i="4"/>
  <c r="BD152" i="4"/>
  <c r="BD151" i="4"/>
  <c r="BD150" i="4"/>
  <c r="BD149" i="4"/>
  <c r="BD148" i="4"/>
  <c r="BD147" i="4"/>
  <c r="BD146" i="4"/>
  <c r="BD144" i="4"/>
  <c r="BD143" i="4"/>
  <c r="BD142" i="4"/>
  <c r="BD141" i="4"/>
  <c r="BD140" i="4"/>
  <c r="BD139" i="4"/>
  <c r="BD138" i="4"/>
  <c r="BD137" i="4"/>
  <c r="BD136" i="4"/>
  <c r="BD135" i="4"/>
  <c r="BD134" i="4"/>
  <c r="BD133" i="4"/>
  <c r="BD132" i="4"/>
  <c r="BD131" i="4"/>
  <c r="BD130" i="4"/>
  <c r="BD129" i="4"/>
  <c r="BD128" i="4"/>
  <c r="BD127" i="4"/>
  <c r="BD126" i="4"/>
  <c r="BD125" i="4"/>
  <c r="BD124" i="4"/>
  <c r="BD123" i="4"/>
  <c r="BD122" i="4"/>
  <c r="BD121" i="4"/>
  <c r="BD120" i="4"/>
  <c r="BD119" i="4"/>
  <c r="BD118" i="4"/>
  <c r="BD117" i="4"/>
  <c r="BD116" i="4"/>
  <c r="BD115" i="4"/>
  <c r="BD114" i="4"/>
  <c r="BD113" i="4"/>
  <c r="BD112" i="4"/>
  <c r="BD111" i="4"/>
  <c r="BD110" i="4"/>
  <c r="BD109" i="4"/>
  <c r="BD108" i="4"/>
  <c r="BD106" i="4"/>
  <c r="BD105" i="4"/>
  <c r="BD104" i="4"/>
  <c r="BD103" i="4"/>
  <c r="BD102" i="4"/>
  <c r="BD101" i="4"/>
  <c r="BD100" i="4"/>
  <c r="BD99" i="4"/>
  <c r="BD98" i="4"/>
  <c r="BD97" i="4"/>
  <c r="BD96" i="4"/>
  <c r="BD95" i="4"/>
  <c r="BD94" i="4"/>
  <c r="BD93" i="4"/>
  <c r="BD92" i="4"/>
  <c r="BD91" i="4"/>
  <c r="BD90" i="4"/>
  <c r="BD89" i="4"/>
  <c r="BD88" i="4"/>
  <c r="BD87" i="4"/>
  <c r="BD86" i="4"/>
  <c r="BD85" i="4"/>
  <c r="BD84" i="4"/>
  <c r="BD83" i="4"/>
  <c r="BD82" i="4"/>
  <c r="BD81" i="4"/>
  <c r="BD80" i="4"/>
  <c r="BD79" i="4"/>
  <c r="BD78" i="4"/>
  <c r="BD77" i="4"/>
  <c r="BD76" i="4"/>
  <c r="BD75" i="4"/>
  <c r="BD74" i="4"/>
  <c r="BD72" i="4"/>
  <c r="BD71" i="4"/>
  <c r="BD70" i="4"/>
  <c r="BD69" i="4"/>
  <c r="BD66" i="4"/>
  <c r="BD65" i="4"/>
  <c r="BD63" i="4"/>
  <c r="BD62" i="4"/>
  <c r="BD61" i="4"/>
  <c r="BD60" i="4"/>
  <c r="BD59" i="4"/>
  <c r="BD58" i="4"/>
  <c r="BD57" i="4"/>
  <c r="BD56" i="4"/>
  <c r="BD55" i="4"/>
  <c r="BD53" i="4"/>
  <c r="BD49" i="4"/>
  <c r="AU379" i="4"/>
  <c r="AV379" i="4" s="1"/>
  <c r="AT379" i="4"/>
  <c r="AN379" i="4"/>
  <c r="AC379" i="4"/>
  <c r="S379" i="4"/>
  <c r="R379" i="4"/>
  <c r="AU378" i="4"/>
  <c r="AV378" i="4" s="1"/>
  <c r="AT378" i="4"/>
  <c r="AN378" i="4"/>
  <c r="AC378" i="4"/>
  <c r="S378" i="4"/>
  <c r="R378" i="4"/>
  <c r="AU377" i="4"/>
  <c r="AV377" i="4" s="1"/>
  <c r="AT377" i="4"/>
  <c r="AN377" i="4"/>
  <c r="AC377" i="4"/>
  <c r="S377" i="4"/>
  <c r="R377" i="4"/>
  <c r="AU376" i="4"/>
  <c r="AV376" i="4" s="1"/>
  <c r="AT376" i="4"/>
  <c r="AN376" i="4"/>
  <c r="AC376" i="4"/>
  <c r="S376" i="4"/>
  <c r="R376" i="4"/>
  <c r="AU375" i="4"/>
  <c r="AV375" i="4" s="1"/>
  <c r="AT375" i="4"/>
  <c r="AN375" i="4"/>
  <c r="AC375" i="4"/>
  <c r="S375" i="4"/>
  <c r="R375" i="4"/>
  <c r="AU374" i="4"/>
  <c r="AV374" i="4" s="1"/>
  <c r="AT374" i="4"/>
  <c r="AN374" i="4"/>
  <c r="AC374" i="4"/>
  <c r="S374" i="4"/>
  <c r="R374" i="4"/>
  <c r="AU373" i="4"/>
  <c r="AV373" i="4" s="1"/>
  <c r="AT373" i="4"/>
  <c r="AN373" i="4"/>
  <c r="AC373" i="4"/>
  <c r="S373" i="4"/>
  <c r="R373" i="4"/>
  <c r="AU372" i="4"/>
  <c r="AV372" i="4" s="1"/>
  <c r="AT372" i="4"/>
  <c r="AN372" i="4"/>
  <c r="AC372" i="4"/>
  <c r="S372" i="4"/>
  <c r="R372" i="4"/>
  <c r="AU371" i="4"/>
  <c r="AV371" i="4" s="1"/>
  <c r="AT371" i="4"/>
  <c r="AN371" i="4"/>
  <c r="AC371" i="4"/>
  <c r="S371" i="4"/>
  <c r="R371" i="4"/>
  <c r="AU370" i="4"/>
  <c r="AV370" i="4" s="1"/>
  <c r="AT370" i="4"/>
  <c r="AN370" i="4"/>
  <c r="AC370" i="4"/>
  <c r="S370" i="4"/>
  <c r="R370" i="4"/>
  <c r="AU369" i="4"/>
  <c r="AV369" i="4" s="1"/>
  <c r="AT369" i="4"/>
  <c r="AN369" i="4"/>
  <c r="AC369" i="4"/>
  <c r="S369" i="4"/>
  <c r="R369" i="4"/>
  <c r="AU368" i="4"/>
  <c r="AV368" i="4" s="1"/>
  <c r="AT368" i="4"/>
  <c r="AN368" i="4"/>
  <c r="AC368" i="4"/>
  <c r="S368" i="4"/>
  <c r="R368" i="4"/>
  <c r="AU367" i="4"/>
  <c r="AV367" i="4" s="1"/>
  <c r="AT367" i="4"/>
  <c r="AN367" i="4"/>
  <c r="AC367" i="4"/>
  <c r="S367" i="4"/>
  <c r="R367" i="4"/>
  <c r="AU366" i="4"/>
  <c r="AV366" i="4" s="1"/>
  <c r="AT366" i="4"/>
  <c r="AN366" i="4"/>
  <c r="AC366" i="4"/>
  <c r="S366" i="4"/>
  <c r="R366" i="4"/>
  <c r="AU365" i="4"/>
  <c r="AV365" i="4" s="1"/>
  <c r="AT365" i="4"/>
  <c r="AN365" i="4"/>
  <c r="AC365" i="4"/>
  <c r="S365" i="4"/>
  <c r="R365" i="4"/>
  <c r="AU364" i="4"/>
  <c r="AV364" i="4" s="1"/>
  <c r="AT364" i="4"/>
  <c r="AN364" i="4"/>
  <c r="AC364" i="4"/>
  <c r="S364" i="4"/>
  <c r="R364" i="4"/>
  <c r="AU363" i="4"/>
  <c r="AV363" i="4" s="1"/>
  <c r="AT363" i="4"/>
  <c r="AN363" i="4"/>
  <c r="AC363" i="4"/>
  <c r="S363" i="4"/>
  <c r="R363" i="4"/>
  <c r="AU362" i="4"/>
  <c r="AV362" i="4" s="1"/>
  <c r="AT362" i="4"/>
  <c r="AN362" i="4"/>
  <c r="AC362" i="4"/>
  <c r="S362" i="4"/>
  <c r="R362" i="4"/>
  <c r="AU361" i="4"/>
  <c r="AV361" i="4" s="1"/>
  <c r="AT361" i="4"/>
  <c r="AN361" i="4"/>
  <c r="AC361" i="4"/>
  <c r="S361" i="4"/>
  <c r="R361" i="4"/>
  <c r="AU360" i="4"/>
  <c r="AV360" i="4" s="1"/>
  <c r="AT360" i="4"/>
  <c r="AN360" i="4"/>
  <c r="AC360" i="4"/>
  <c r="S360" i="4"/>
  <c r="R360" i="4"/>
  <c r="AU359" i="4"/>
  <c r="AV359" i="4" s="1"/>
  <c r="AT359" i="4"/>
  <c r="AN359" i="4"/>
  <c r="AC359" i="4"/>
  <c r="S359" i="4"/>
  <c r="R359" i="4"/>
  <c r="AU358" i="4"/>
  <c r="AV358" i="4" s="1"/>
  <c r="AT358" i="4"/>
  <c r="AN358" i="4"/>
  <c r="AC358" i="4"/>
  <c r="S358" i="4"/>
  <c r="R358" i="4"/>
  <c r="AU357" i="4"/>
  <c r="AV357" i="4" s="1"/>
  <c r="AT357" i="4"/>
  <c r="AN357" i="4"/>
  <c r="AC357" i="4"/>
  <c r="S357" i="4"/>
  <c r="R357" i="4"/>
  <c r="AU356" i="4"/>
  <c r="AV356" i="4" s="1"/>
  <c r="AT356" i="4"/>
  <c r="AN356" i="4"/>
  <c r="AC356" i="4"/>
  <c r="S356" i="4"/>
  <c r="R356" i="4"/>
  <c r="AU355" i="4"/>
  <c r="AV355" i="4" s="1"/>
  <c r="AT355" i="4"/>
  <c r="AN355" i="4"/>
  <c r="AC355" i="4"/>
  <c r="S355" i="4"/>
  <c r="R355" i="4"/>
  <c r="AU354" i="4"/>
  <c r="AV354" i="4" s="1"/>
  <c r="AT354" i="4"/>
  <c r="AN354" i="4"/>
  <c r="AC354" i="4"/>
  <c r="S354" i="4"/>
  <c r="R354" i="4"/>
  <c r="AU353" i="4"/>
  <c r="AV353" i="4" s="1"/>
  <c r="AT353" i="4"/>
  <c r="AN353" i="4"/>
  <c r="AC353" i="4"/>
  <c r="S353" i="4"/>
  <c r="R353" i="4"/>
  <c r="AU352" i="4"/>
  <c r="AV352" i="4" s="1"/>
  <c r="AT352" i="4"/>
  <c r="AN352" i="4"/>
  <c r="AC352" i="4"/>
  <c r="S352" i="4"/>
  <c r="R352" i="4"/>
  <c r="AU351" i="4"/>
  <c r="AV351" i="4" s="1"/>
  <c r="AT351" i="4"/>
  <c r="AN351" i="4"/>
  <c r="AC351" i="4"/>
  <c r="S351" i="4"/>
  <c r="R351" i="4"/>
  <c r="AU350" i="4"/>
  <c r="AV350" i="4" s="1"/>
  <c r="AT350" i="4"/>
  <c r="AN350" i="4"/>
  <c r="AC350" i="4"/>
  <c r="S350" i="4"/>
  <c r="R350" i="4"/>
  <c r="AU349" i="4"/>
  <c r="AV349" i="4" s="1"/>
  <c r="AT349" i="4"/>
  <c r="AN349" i="4"/>
  <c r="AC349" i="4"/>
  <c r="S349" i="4"/>
  <c r="R349" i="4"/>
  <c r="AU348" i="4"/>
  <c r="AV348" i="4" s="1"/>
  <c r="AT348" i="4"/>
  <c r="AN348" i="4"/>
  <c r="AC348" i="4"/>
  <c r="S348" i="4"/>
  <c r="R348" i="4"/>
  <c r="AU347" i="4"/>
  <c r="AV347" i="4" s="1"/>
  <c r="AT347" i="4"/>
  <c r="AN347" i="4"/>
  <c r="AC347" i="4"/>
  <c r="S347" i="4"/>
  <c r="R347" i="4"/>
  <c r="AU346" i="4"/>
  <c r="AV346" i="4" s="1"/>
  <c r="AT346" i="4"/>
  <c r="AN346" i="4"/>
  <c r="AC346" i="4"/>
  <c r="S346" i="4"/>
  <c r="R346" i="4"/>
  <c r="AU345" i="4"/>
  <c r="AV345" i="4" s="1"/>
  <c r="AT345" i="4"/>
  <c r="AN345" i="4"/>
  <c r="AC345" i="4"/>
  <c r="S345" i="4"/>
  <c r="R345" i="4"/>
  <c r="AU344" i="4"/>
  <c r="AV344" i="4" s="1"/>
  <c r="AT344" i="4"/>
  <c r="AN344" i="4"/>
  <c r="AC344" i="4"/>
  <c r="S344" i="4"/>
  <c r="R344" i="4"/>
  <c r="AU343" i="4"/>
  <c r="AV343" i="4" s="1"/>
  <c r="AT343" i="4"/>
  <c r="AN343" i="4"/>
  <c r="AC343" i="4"/>
  <c r="S343" i="4"/>
  <c r="R343" i="4"/>
  <c r="AU342" i="4"/>
  <c r="AV342" i="4" s="1"/>
  <c r="AT342" i="4"/>
  <c r="AN342" i="4"/>
  <c r="AC342" i="4"/>
  <c r="S342" i="4"/>
  <c r="R342" i="4"/>
  <c r="AU341" i="4"/>
  <c r="AV341" i="4" s="1"/>
  <c r="AT341" i="4"/>
  <c r="AN341" i="4"/>
  <c r="AC341" i="4"/>
  <c r="S341" i="4"/>
  <c r="R341" i="4"/>
  <c r="AU340" i="4"/>
  <c r="AV340" i="4" s="1"/>
  <c r="AT340" i="4"/>
  <c r="AN340" i="4"/>
  <c r="AC340" i="4"/>
  <c r="S340" i="4"/>
  <c r="R340" i="4"/>
  <c r="AU339" i="4"/>
  <c r="AV339" i="4" s="1"/>
  <c r="AT339" i="4"/>
  <c r="AN339" i="4"/>
  <c r="AC339" i="4"/>
  <c r="S339" i="4"/>
  <c r="R339" i="4"/>
  <c r="AU338" i="4"/>
  <c r="AV338" i="4" s="1"/>
  <c r="AT338" i="4"/>
  <c r="AN338" i="4"/>
  <c r="AC338" i="4"/>
  <c r="S338" i="4"/>
  <c r="R338" i="4"/>
  <c r="AU337" i="4"/>
  <c r="AV337" i="4" s="1"/>
  <c r="AT337" i="4"/>
  <c r="AN337" i="4"/>
  <c r="AC337" i="4"/>
  <c r="S337" i="4"/>
  <c r="R337" i="4"/>
  <c r="AU336" i="4"/>
  <c r="AV336" i="4" s="1"/>
  <c r="AT336" i="4"/>
  <c r="AN336" i="4"/>
  <c r="AC336" i="4"/>
  <c r="S336" i="4"/>
  <c r="R336" i="4"/>
  <c r="AU335" i="4"/>
  <c r="AV335" i="4" s="1"/>
  <c r="AT335" i="4"/>
  <c r="AN335" i="4"/>
  <c r="AC335" i="4"/>
  <c r="S335" i="4"/>
  <c r="R335" i="4"/>
  <c r="AU334" i="4"/>
  <c r="AV334" i="4" s="1"/>
  <c r="AT334" i="4"/>
  <c r="AN334" i="4"/>
  <c r="AC334" i="4"/>
  <c r="S334" i="4"/>
  <c r="R334" i="4"/>
  <c r="AU333" i="4"/>
  <c r="AV333" i="4" s="1"/>
  <c r="AT333" i="4"/>
  <c r="AN333" i="4"/>
  <c r="AC333" i="4"/>
  <c r="S333" i="4"/>
  <c r="R333" i="4"/>
  <c r="AU332" i="4"/>
  <c r="AV332" i="4" s="1"/>
  <c r="AT332" i="4"/>
  <c r="AN332" i="4"/>
  <c r="AC332" i="4"/>
  <c r="S332" i="4"/>
  <c r="R332" i="4"/>
  <c r="AU331" i="4"/>
  <c r="AV331" i="4" s="1"/>
  <c r="AT331" i="4"/>
  <c r="AN331" i="4"/>
  <c r="AC331" i="4"/>
  <c r="S331" i="4"/>
  <c r="R331" i="4"/>
  <c r="AU330" i="4"/>
  <c r="AV330" i="4" s="1"/>
  <c r="AT330" i="4"/>
  <c r="AN330" i="4"/>
  <c r="AC330" i="4"/>
  <c r="S330" i="4"/>
  <c r="R330" i="4"/>
  <c r="AU329" i="4"/>
  <c r="AV329" i="4" s="1"/>
  <c r="AT329" i="4"/>
  <c r="AN329" i="4"/>
  <c r="AC329" i="4"/>
  <c r="S329" i="4"/>
  <c r="R329" i="4"/>
  <c r="AU328" i="4"/>
  <c r="AV328" i="4" s="1"/>
  <c r="AT328" i="4"/>
  <c r="AN328" i="4"/>
  <c r="AC328" i="4"/>
  <c r="S328" i="4"/>
  <c r="R328" i="4"/>
  <c r="AU327" i="4"/>
  <c r="AV327" i="4" s="1"/>
  <c r="AT327" i="4"/>
  <c r="AN327" i="4"/>
  <c r="AC327" i="4"/>
  <c r="S327" i="4"/>
  <c r="R327" i="4"/>
  <c r="AU326" i="4"/>
  <c r="AV326" i="4" s="1"/>
  <c r="AT326" i="4"/>
  <c r="AN326" i="4"/>
  <c r="AC326" i="4"/>
  <c r="S326" i="4"/>
  <c r="R326" i="4"/>
  <c r="AU325" i="4"/>
  <c r="AV325" i="4" s="1"/>
  <c r="AT325" i="4"/>
  <c r="AN325" i="4"/>
  <c r="AC325" i="4"/>
  <c r="S325" i="4"/>
  <c r="R325" i="4"/>
  <c r="AU324" i="4"/>
  <c r="AV324" i="4" s="1"/>
  <c r="AT324" i="4"/>
  <c r="AN324" i="4"/>
  <c r="AC324" i="4"/>
  <c r="S324" i="4"/>
  <c r="R324" i="4"/>
  <c r="AU323" i="4"/>
  <c r="AV323" i="4" s="1"/>
  <c r="AT323" i="4"/>
  <c r="AN323" i="4"/>
  <c r="AC323" i="4"/>
  <c r="S323" i="4"/>
  <c r="R323" i="4"/>
  <c r="AU322" i="4"/>
  <c r="AV322" i="4" s="1"/>
  <c r="AT322" i="4"/>
  <c r="AN322" i="4"/>
  <c r="AC322" i="4"/>
  <c r="S322" i="4"/>
  <c r="R322" i="4"/>
  <c r="AU321" i="4"/>
  <c r="AV321" i="4" s="1"/>
  <c r="AT321" i="4"/>
  <c r="AN321" i="4"/>
  <c r="AC321" i="4"/>
  <c r="S321" i="4"/>
  <c r="R321" i="4"/>
  <c r="AU320" i="4"/>
  <c r="AV320" i="4" s="1"/>
  <c r="AT320" i="4"/>
  <c r="AN320" i="4"/>
  <c r="AC320" i="4"/>
  <c r="S320" i="4"/>
  <c r="R320" i="4"/>
  <c r="AU319" i="4"/>
  <c r="AV319" i="4" s="1"/>
  <c r="AT319" i="4"/>
  <c r="AC319" i="4"/>
  <c r="S319" i="4"/>
  <c r="R319" i="4"/>
  <c r="AU318" i="4"/>
  <c r="AV318" i="4" s="1"/>
  <c r="AT318" i="4"/>
  <c r="AN318" i="4"/>
  <c r="AC318" i="4"/>
  <c r="S318" i="4"/>
  <c r="R318" i="4"/>
  <c r="AU317" i="4"/>
  <c r="AV317" i="4" s="1"/>
  <c r="AT317" i="4"/>
  <c r="AN317" i="4"/>
  <c r="AC317" i="4"/>
  <c r="S317" i="4"/>
  <c r="R317" i="4"/>
  <c r="AU316" i="4"/>
  <c r="AV316" i="4" s="1"/>
  <c r="AT316" i="4"/>
  <c r="AN316" i="4"/>
  <c r="AC316" i="4"/>
  <c r="S316" i="4"/>
  <c r="R316" i="4"/>
  <c r="AU315" i="4"/>
  <c r="AV315" i="4" s="1"/>
  <c r="AT315" i="4"/>
  <c r="AN315" i="4"/>
  <c r="AC315" i="4"/>
  <c r="S315" i="4"/>
  <c r="R315" i="4"/>
  <c r="AU314" i="4"/>
  <c r="AV314" i="4" s="1"/>
  <c r="AT314" i="4"/>
  <c r="AN314" i="4"/>
  <c r="AC314" i="4"/>
  <c r="S314" i="4"/>
  <c r="R314" i="4"/>
  <c r="AU313" i="4"/>
  <c r="AV313" i="4" s="1"/>
  <c r="AT313" i="4"/>
  <c r="AN313" i="4"/>
  <c r="AC313" i="4"/>
  <c r="S313" i="4"/>
  <c r="R313" i="4"/>
  <c r="AU312" i="4"/>
  <c r="AV312" i="4" s="1"/>
  <c r="AT312" i="4"/>
  <c r="AN312" i="4"/>
  <c r="AC312" i="4"/>
  <c r="S312" i="4"/>
  <c r="R312" i="4"/>
  <c r="AU311" i="4"/>
  <c r="AV311" i="4" s="1"/>
  <c r="AT311" i="4"/>
  <c r="AN311" i="4"/>
  <c r="AC311" i="4"/>
  <c r="S311" i="4"/>
  <c r="R311" i="4"/>
  <c r="AU310" i="4"/>
  <c r="AV310" i="4" s="1"/>
  <c r="AT310" i="4"/>
  <c r="AN310" i="4"/>
  <c r="AC310" i="4"/>
  <c r="S310" i="4"/>
  <c r="R310" i="4"/>
  <c r="AU309" i="4"/>
  <c r="AV309" i="4" s="1"/>
  <c r="AT309" i="4"/>
  <c r="AN309" i="4"/>
  <c r="AC309" i="4"/>
  <c r="S309" i="4"/>
  <c r="R309" i="4"/>
  <c r="AU308" i="4"/>
  <c r="AV308" i="4" s="1"/>
  <c r="AT308" i="4"/>
  <c r="AC308" i="4"/>
  <c r="S308" i="4"/>
  <c r="R308" i="4"/>
  <c r="AU307" i="4"/>
  <c r="AV307" i="4" s="1"/>
  <c r="AT307" i="4"/>
  <c r="AN307" i="4"/>
  <c r="AC307" i="4"/>
  <c r="S307" i="4"/>
  <c r="R307" i="4"/>
  <c r="AU306" i="4"/>
  <c r="AV306" i="4" s="1"/>
  <c r="AT306" i="4"/>
  <c r="AN306" i="4"/>
  <c r="AC306" i="4"/>
  <c r="S306" i="4"/>
  <c r="R306" i="4"/>
  <c r="AU305" i="4"/>
  <c r="AV305" i="4" s="1"/>
  <c r="AT305" i="4"/>
  <c r="AN305" i="4"/>
  <c r="AC305" i="4"/>
  <c r="S305" i="4"/>
  <c r="R305" i="4"/>
  <c r="AU304" i="4"/>
  <c r="AV304" i="4" s="1"/>
  <c r="AT304" i="4"/>
  <c r="AN304" i="4"/>
  <c r="AC304" i="4"/>
  <c r="S304" i="4"/>
  <c r="R304" i="4"/>
  <c r="AU303" i="4"/>
  <c r="AV303" i="4" s="1"/>
  <c r="AT303" i="4"/>
  <c r="AN303" i="4"/>
  <c r="AC303" i="4"/>
  <c r="S303" i="4"/>
  <c r="R303" i="4"/>
  <c r="AU302" i="4"/>
  <c r="AV302" i="4" s="1"/>
  <c r="AT302" i="4"/>
  <c r="AN302" i="4"/>
  <c r="AC302" i="4"/>
  <c r="S302" i="4"/>
  <c r="R302" i="4"/>
  <c r="AU301" i="4"/>
  <c r="AV301" i="4" s="1"/>
  <c r="AT301" i="4"/>
  <c r="AN301" i="4"/>
  <c r="AC301" i="4"/>
  <c r="S301" i="4"/>
  <c r="R301" i="4"/>
  <c r="AU300" i="4"/>
  <c r="AV300" i="4" s="1"/>
  <c r="AT300" i="4"/>
  <c r="AN300" i="4"/>
  <c r="AC300" i="4"/>
  <c r="S300" i="4"/>
  <c r="R300" i="4"/>
  <c r="AU299" i="4"/>
  <c r="AV299" i="4" s="1"/>
  <c r="AT299" i="4"/>
  <c r="AN299" i="4"/>
  <c r="AC299" i="4"/>
  <c r="S299" i="4"/>
  <c r="R299" i="4"/>
  <c r="AU298" i="4"/>
  <c r="AV298" i="4" s="1"/>
  <c r="AT298" i="4"/>
  <c r="AN298" i="4"/>
  <c r="AC298" i="4"/>
  <c r="S298" i="4"/>
  <c r="R298" i="4"/>
  <c r="AU297" i="4"/>
  <c r="AV297" i="4" s="1"/>
  <c r="AT297" i="4"/>
  <c r="AN297" i="4"/>
  <c r="AC297" i="4"/>
  <c r="S297" i="4"/>
  <c r="R297" i="4"/>
  <c r="AU296" i="4"/>
  <c r="AV296" i="4" s="1"/>
  <c r="AT296" i="4"/>
  <c r="AN296" i="4"/>
  <c r="AC296" i="4"/>
  <c r="S296" i="4"/>
  <c r="R296" i="4"/>
  <c r="AU295" i="4"/>
  <c r="AV295" i="4" s="1"/>
  <c r="AT295" i="4"/>
  <c r="AN295" i="4"/>
  <c r="AC295" i="4"/>
  <c r="S295" i="4"/>
  <c r="R295" i="4"/>
  <c r="AU294" i="4"/>
  <c r="AV294" i="4" s="1"/>
  <c r="AT294" i="4"/>
  <c r="AN294" i="4"/>
  <c r="AC294" i="4"/>
  <c r="S294" i="4"/>
  <c r="R294" i="4"/>
  <c r="AU293" i="4"/>
  <c r="AV293" i="4" s="1"/>
  <c r="AT293" i="4"/>
  <c r="AN293" i="4"/>
  <c r="AC293" i="4"/>
  <c r="S293" i="4"/>
  <c r="R293" i="4"/>
  <c r="AU292" i="4"/>
  <c r="AV292" i="4" s="1"/>
  <c r="AT292" i="4"/>
  <c r="AN292" i="4"/>
  <c r="AC292" i="4"/>
  <c r="S292" i="4"/>
  <c r="R292" i="4"/>
  <c r="AU291" i="4"/>
  <c r="AV291" i="4" s="1"/>
  <c r="AT291" i="4"/>
  <c r="AN291" i="4"/>
  <c r="AC291" i="4"/>
  <c r="S291" i="4"/>
  <c r="R291" i="4"/>
  <c r="AU290" i="4"/>
  <c r="AV290" i="4" s="1"/>
  <c r="AT290" i="4"/>
  <c r="AN290" i="4"/>
  <c r="AC290" i="4"/>
  <c r="S290" i="4"/>
  <c r="R290" i="4"/>
  <c r="AU289" i="4"/>
  <c r="AV289" i="4" s="1"/>
  <c r="AT289" i="4"/>
  <c r="AN289" i="4"/>
  <c r="AC289" i="4"/>
  <c r="S289" i="4"/>
  <c r="R289" i="4"/>
  <c r="AU288" i="4"/>
  <c r="AV288" i="4" s="1"/>
  <c r="AT288" i="4"/>
  <c r="AN288" i="4"/>
  <c r="AC288" i="4"/>
  <c r="S288" i="4"/>
  <c r="R288" i="4"/>
  <c r="AU287" i="4"/>
  <c r="AV287" i="4" s="1"/>
  <c r="AT287" i="4"/>
  <c r="AN287" i="4"/>
  <c r="AC287" i="4"/>
  <c r="S287" i="4"/>
  <c r="R287" i="4"/>
  <c r="AU286" i="4"/>
  <c r="AV286" i="4" s="1"/>
  <c r="AT286" i="4"/>
  <c r="AN286" i="4"/>
  <c r="AC286" i="4"/>
  <c r="S286" i="4"/>
  <c r="R286" i="4"/>
  <c r="AU285" i="4"/>
  <c r="AV285" i="4" s="1"/>
  <c r="AT285" i="4"/>
  <c r="AN285" i="4"/>
  <c r="AC285" i="4"/>
  <c r="S285" i="4"/>
  <c r="R285" i="4"/>
  <c r="AU284" i="4"/>
  <c r="AV284" i="4" s="1"/>
  <c r="AT284" i="4"/>
  <c r="AN284" i="4"/>
  <c r="AC284" i="4"/>
  <c r="S284" i="4"/>
  <c r="R284" i="4"/>
  <c r="AU283" i="4"/>
  <c r="AV283" i="4" s="1"/>
  <c r="AT283" i="4"/>
  <c r="AN283" i="4"/>
  <c r="AC283" i="4"/>
  <c r="S283" i="4"/>
  <c r="R283" i="4"/>
  <c r="AU282" i="4"/>
  <c r="AV282" i="4" s="1"/>
  <c r="AT282" i="4"/>
  <c r="AN282" i="4"/>
  <c r="AC282" i="4"/>
  <c r="S282" i="4"/>
  <c r="R282" i="4"/>
  <c r="AU281" i="4"/>
  <c r="AV281" i="4" s="1"/>
  <c r="AT281" i="4"/>
  <c r="AN281" i="4"/>
  <c r="AC281" i="4"/>
  <c r="S281" i="4"/>
  <c r="R281" i="4"/>
  <c r="AU280" i="4"/>
  <c r="AV280" i="4" s="1"/>
  <c r="AT280" i="4"/>
  <c r="AN280" i="4"/>
  <c r="AC280" i="4"/>
  <c r="S280" i="4"/>
  <c r="R280" i="4"/>
  <c r="AU279" i="4"/>
  <c r="AV279" i="4" s="1"/>
  <c r="AT279" i="4"/>
  <c r="AN279" i="4"/>
  <c r="AC279" i="4"/>
  <c r="S279" i="4"/>
  <c r="R279" i="4"/>
  <c r="AU278" i="4"/>
  <c r="AV278" i="4" s="1"/>
  <c r="AT278" i="4"/>
  <c r="AN278" i="4"/>
  <c r="AC278" i="4"/>
  <c r="S278" i="4"/>
  <c r="R278" i="4"/>
  <c r="AU277" i="4"/>
  <c r="AV277" i="4" s="1"/>
  <c r="AT277" i="4"/>
  <c r="AN277" i="4"/>
  <c r="AC277" i="4"/>
  <c r="S277" i="4"/>
  <c r="R277" i="4"/>
  <c r="AU276" i="4"/>
  <c r="AV276" i="4" s="1"/>
  <c r="AT276" i="4"/>
  <c r="AN276" i="4"/>
  <c r="AC276" i="4"/>
  <c r="S276" i="4"/>
  <c r="R276" i="4"/>
  <c r="AU275" i="4"/>
  <c r="AV275" i="4" s="1"/>
  <c r="AT275" i="4"/>
  <c r="AN275" i="4"/>
  <c r="AC275" i="4"/>
  <c r="S275" i="4"/>
  <c r="R275" i="4"/>
  <c r="AU274" i="4"/>
  <c r="AV274" i="4" s="1"/>
  <c r="AT274" i="4"/>
  <c r="AN274" i="4"/>
  <c r="AC274" i="4"/>
  <c r="S274" i="4"/>
  <c r="R274" i="4"/>
  <c r="AU273" i="4"/>
  <c r="AV273" i="4" s="1"/>
  <c r="AT273" i="4"/>
  <c r="AN273" i="4"/>
  <c r="AC273" i="4"/>
  <c r="S273" i="4"/>
  <c r="R273" i="4"/>
  <c r="AU272" i="4"/>
  <c r="AV272" i="4" s="1"/>
  <c r="AT272" i="4"/>
  <c r="AN272" i="4"/>
  <c r="AC272" i="4"/>
  <c r="S272" i="4"/>
  <c r="R272" i="4"/>
  <c r="AU271" i="4"/>
  <c r="AV271" i="4" s="1"/>
  <c r="AT271" i="4"/>
  <c r="AN271" i="4"/>
  <c r="AC271" i="4"/>
  <c r="S271" i="4"/>
  <c r="R271" i="4"/>
  <c r="AU270" i="4"/>
  <c r="AV270" i="4" s="1"/>
  <c r="AT270" i="4"/>
  <c r="AN270" i="4"/>
  <c r="AC270" i="4"/>
  <c r="S270" i="4"/>
  <c r="R270" i="4"/>
  <c r="AU269" i="4"/>
  <c r="AV269" i="4" s="1"/>
  <c r="AT269" i="4"/>
  <c r="AN269" i="4"/>
  <c r="AC269" i="4"/>
  <c r="S269" i="4"/>
  <c r="R269" i="4"/>
  <c r="AU268" i="4"/>
  <c r="AV268" i="4" s="1"/>
  <c r="AT268" i="4"/>
  <c r="AN268" i="4"/>
  <c r="AC268" i="4"/>
  <c r="S268" i="4"/>
  <c r="R268" i="4"/>
  <c r="AU267" i="4"/>
  <c r="AV267" i="4" s="1"/>
  <c r="AT267" i="4"/>
  <c r="AN267" i="4"/>
  <c r="AC267" i="4"/>
  <c r="S267" i="4"/>
  <c r="R267" i="4"/>
  <c r="AU266" i="4"/>
  <c r="AV266" i="4" s="1"/>
  <c r="AT266" i="4"/>
  <c r="AN266" i="4"/>
  <c r="AC266" i="4"/>
  <c r="S266" i="4"/>
  <c r="R266" i="4"/>
  <c r="AU265" i="4"/>
  <c r="AV265" i="4" s="1"/>
  <c r="AT265" i="4"/>
  <c r="AN265" i="4"/>
  <c r="AC265" i="4"/>
  <c r="S265" i="4"/>
  <c r="R265" i="4"/>
  <c r="AU264" i="4"/>
  <c r="AV264" i="4" s="1"/>
  <c r="AT264" i="4"/>
  <c r="AN264" i="4"/>
  <c r="AC264" i="4"/>
  <c r="S264" i="4"/>
  <c r="R264" i="4"/>
  <c r="AU263" i="4"/>
  <c r="AV263" i="4" s="1"/>
  <c r="AT263" i="4"/>
  <c r="AN263" i="4"/>
  <c r="AC263" i="4"/>
  <c r="S263" i="4"/>
  <c r="R263" i="4"/>
  <c r="AU262" i="4"/>
  <c r="AV262" i="4" s="1"/>
  <c r="AT262" i="4"/>
  <c r="AN262" i="4"/>
  <c r="AC262" i="4"/>
  <c r="S262" i="4"/>
  <c r="R262" i="4"/>
  <c r="AU261" i="4"/>
  <c r="AV261" i="4" s="1"/>
  <c r="AT261" i="4"/>
  <c r="AN261" i="4"/>
  <c r="AC261" i="4"/>
  <c r="S261" i="4"/>
  <c r="R261" i="4"/>
  <c r="AU260" i="4"/>
  <c r="AV260" i="4" s="1"/>
  <c r="AT260" i="4"/>
  <c r="AN260" i="4"/>
  <c r="AC260" i="4"/>
  <c r="S260" i="4"/>
  <c r="R260" i="4"/>
  <c r="AU259" i="4"/>
  <c r="AV259" i="4" s="1"/>
  <c r="AT259" i="4"/>
  <c r="AN259" i="4"/>
  <c r="AC259" i="4"/>
  <c r="S259" i="4"/>
  <c r="R259" i="4"/>
  <c r="AU258" i="4"/>
  <c r="AV258" i="4" s="1"/>
  <c r="AT258" i="4"/>
  <c r="AN258" i="4"/>
  <c r="AC258" i="4"/>
  <c r="S258" i="4"/>
  <c r="R258" i="4"/>
  <c r="AU257" i="4"/>
  <c r="AV257" i="4" s="1"/>
  <c r="AT257" i="4"/>
  <c r="AN257" i="4"/>
  <c r="AC257" i="4"/>
  <c r="S257" i="4"/>
  <c r="R257" i="4"/>
  <c r="AU256" i="4"/>
  <c r="AV256" i="4" s="1"/>
  <c r="AT256" i="4"/>
  <c r="AN256" i="4"/>
  <c r="AC256" i="4"/>
  <c r="S256" i="4"/>
  <c r="R256" i="4"/>
  <c r="AU255" i="4"/>
  <c r="AV255" i="4" s="1"/>
  <c r="AT255" i="4"/>
  <c r="AN255" i="4"/>
  <c r="AC255" i="4"/>
  <c r="S255" i="4"/>
  <c r="R255" i="4"/>
  <c r="AU254" i="4"/>
  <c r="AV254" i="4" s="1"/>
  <c r="AT254" i="4"/>
  <c r="AN254" i="4"/>
  <c r="AC254" i="4"/>
  <c r="S254" i="4"/>
  <c r="R254" i="4"/>
  <c r="AU253" i="4"/>
  <c r="AV253" i="4" s="1"/>
  <c r="AT253" i="4"/>
  <c r="AN253" i="4"/>
  <c r="AC253" i="4"/>
  <c r="S253" i="4"/>
  <c r="R253" i="4"/>
  <c r="AU252" i="4"/>
  <c r="AV252" i="4" s="1"/>
  <c r="AT252" i="4"/>
  <c r="AN252" i="4"/>
  <c r="AC252" i="4"/>
  <c r="S252" i="4"/>
  <c r="R252" i="4"/>
  <c r="AU251" i="4"/>
  <c r="AV251" i="4" s="1"/>
  <c r="AT251" i="4"/>
  <c r="AN251" i="4"/>
  <c r="AC251" i="4"/>
  <c r="S251" i="4"/>
  <c r="R251" i="4"/>
  <c r="AU250" i="4"/>
  <c r="AV250" i="4" s="1"/>
  <c r="AT250" i="4"/>
  <c r="AN250" i="4"/>
  <c r="AC250" i="4"/>
  <c r="S250" i="4"/>
  <c r="R250" i="4"/>
  <c r="AU249" i="4"/>
  <c r="AV249" i="4" s="1"/>
  <c r="AT249" i="4"/>
  <c r="AN249" i="4"/>
  <c r="AC249" i="4"/>
  <c r="S249" i="4"/>
  <c r="R249" i="4"/>
  <c r="AU248" i="4"/>
  <c r="AV248" i="4" s="1"/>
  <c r="AT248" i="4"/>
  <c r="AN248" i="4"/>
  <c r="AC248" i="4"/>
  <c r="S248" i="4"/>
  <c r="R248" i="4"/>
  <c r="AU247" i="4"/>
  <c r="AV247" i="4" s="1"/>
  <c r="AT247" i="4"/>
  <c r="AN247" i="4"/>
  <c r="AC247" i="4"/>
  <c r="S247" i="4"/>
  <c r="R247" i="4"/>
  <c r="AU246" i="4"/>
  <c r="AV246" i="4" s="1"/>
  <c r="AT246" i="4"/>
  <c r="AN246" i="4"/>
  <c r="AC246" i="4"/>
  <c r="S246" i="4"/>
  <c r="R246" i="4"/>
  <c r="AU245" i="4"/>
  <c r="AV245" i="4" s="1"/>
  <c r="AT245" i="4"/>
  <c r="AN245" i="4"/>
  <c r="AC245" i="4"/>
  <c r="S245" i="4"/>
  <c r="R245" i="4"/>
  <c r="AU244" i="4"/>
  <c r="AV244" i="4" s="1"/>
  <c r="AT244" i="4"/>
  <c r="AN244" i="4"/>
  <c r="AC244" i="4"/>
  <c r="S244" i="4"/>
  <c r="R244" i="4"/>
  <c r="AU243" i="4"/>
  <c r="AV243" i="4" s="1"/>
  <c r="AT243" i="4"/>
  <c r="AN243" i="4"/>
  <c r="AC243" i="4"/>
  <c r="S243" i="4"/>
  <c r="R243" i="4"/>
  <c r="AU242" i="4"/>
  <c r="AV242" i="4" s="1"/>
  <c r="AT242" i="4"/>
  <c r="AN242" i="4"/>
  <c r="AC242" i="4"/>
  <c r="S242" i="4"/>
  <c r="R242" i="4"/>
  <c r="AU241" i="4"/>
  <c r="AV241" i="4" s="1"/>
  <c r="AT241" i="4"/>
  <c r="AN241" i="4"/>
  <c r="AC241" i="4"/>
  <c r="S241" i="4"/>
  <c r="R241" i="4"/>
  <c r="AU240" i="4"/>
  <c r="AV240" i="4" s="1"/>
  <c r="AT240" i="4"/>
  <c r="AN240" i="4"/>
  <c r="AC240" i="4"/>
  <c r="S240" i="4"/>
  <c r="R240" i="4"/>
  <c r="AU239" i="4"/>
  <c r="AV239" i="4" s="1"/>
  <c r="AT239" i="4"/>
  <c r="AN239" i="4"/>
  <c r="AC239" i="4"/>
  <c r="S239" i="4"/>
  <c r="R239" i="4"/>
  <c r="AU238" i="4"/>
  <c r="AV238" i="4" s="1"/>
  <c r="AT238" i="4"/>
  <c r="AN238" i="4"/>
  <c r="AC238" i="4"/>
  <c r="S238" i="4"/>
  <c r="R238" i="4"/>
  <c r="AU237" i="4"/>
  <c r="AV237" i="4" s="1"/>
  <c r="AT237" i="4"/>
  <c r="AN237" i="4"/>
  <c r="AC237" i="4"/>
  <c r="S237" i="4"/>
  <c r="R237" i="4"/>
  <c r="AU236" i="4"/>
  <c r="AV236" i="4" s="1"/>
  <c r="AT236" i="4"/>
  <c r="AN236" i="4"/>
  <c r="AC236" i="4"/>
  <c r="S236" i="4"/>
  <c r="R236" i="4"/>
  <c r="AU235" i="4"/>
  <c r="AV235" i="4" s="1"/>
  <c r="AT235" i="4"/>
  <c r="AN235" i="4"/>
  <c r="AC235" i="4"/>
  <c r="S235" i="4"/>
  <c r="R235" i="4"/>
  <c r="AU234" i="4"/>
  <c r="AV234" i="4" s="1"/>
  <c r="AT234" i="4"/>
  <c r="AN234" i="4"/>
  <c r="AC234" i="4"/>
  <c r="S234" i="4"/>
  <c r="R234" i="4"/>
  <c r="AU233" i="4"/>
  <c r="AV233" i="4" s="1"/>
  <c r="AT233" i="4"/>
  <c r="AN233" i="4"/>
  <c r="AC233" i="4"/>
  <c r="S233" i="4"/>
  <c r="R233" i="4"/>
  <c r="AU232" i="4"/>
  <c r="AV232" i="4" s="1"/>
  <c r="AT232" i="4"/>
  <c r="AN232" i="4"/>
  <c r="AC232" i="4"/>
  <c r="S232" i="4"/>
  <c r="R232" i="4"/>
  <c r="AU231" i="4"/>
  <c r="AV231" i="4" s="1"/>
  <c r="AT231" i="4"/>
  <c r="AN231" i="4"/>
  <c r="AC231" i="4"/>
  <c r="S231" i="4"/>
  <c r="R231" i="4"/>
  <c r="AU230" i="4"/>
  <c r="AV230" i="4" s="1"/>
  <c r="AT230" i="4"/>
  <c r="AN230" i="4"/>
  <c r="AC230" i="4"/>
  <c r="S230" i="4"/>
  <c r="R230" i="4"/>
  <c r="AU229" i="4"/>
  <c r="AV229" i="4" s="1"/>
  <c r="AT229" i="4"/>
  <c r="AN229" i="4"/>
  <c r="AC229" i="4"/>
  <c r="S229" i="4"/>
  <c r="R229" i="4"/>
  <c r="AU228" i="4"/>
  <c r="AV228" i="4" s="1"/>
  <c r="AT228" i="4"/>
  <c r="AN228" i="4"/>
  <c r="AC228" i="4"/>
  <c r="S228" i="4"/>
  <c r="R228" i="4"/>
  <c r="AU227" i="4"/>
  <c r="AV227" i="4" s="1"/>
  <c r="AT227" i="4"/>
  <c r="AN227" i="4"/>
  <c r="AC227" i="4"/>
  <c r="S227" i="4"/>
  <c r="R227" i="4"/>
  <c r="AU226" i="4"/>
  <c r="AV226" i="4" s="1"/>
  <c r="AT226" i="4"/>
  <c r="AN226" i="4"/>
  <c r="AC226" i="4"/>
  <c r="S226" i="4"/>
  <c r="R226" i="4"/>
  <c r="AU225" i="4"/>
  <c r="AV225" i="4" s="1"/>
  <c r="AT225" i="4"/>
  <c r="AN225" i="4"/>
  <c r="AC225" i="4"/>
  <c r="S225" i="4"/>
  <c r="R225" i="4"/>
  <c r="AU224" i="4"/>
  <c r="AV224" i="4" s="1"/>
  <c r="AT224" i="4"/>
  <c r="AN224" i="4"/>
  <c r="AC224" i="4"/>
  <c r="S224" i="4"/>
  <c r="R224" i="4"/>
  <c r="AU223" i="4"/>
  <c r="AV223" i="4" s="1"/>
  <c r="AT223" i="4"/>
  <c r="AN223" i="4"/>
  <c r="AC223" i="4"/>
  <c r="S223" i="4"/>
  <c r="R223" i="4"/>
  <c r="AU222" i="4"/>
  <c r="AV222" i="4" s="1"/>
  <c r="AT222" i="4"/>
  <c r="AN222" i="4"/>
  <c r="AC222" i="4"/>
  <c r="S222" i="4"/>
  <c r="R222" i="4"/>
  <c r="AU221" i="4"/>
  <c r="AV221" i="4" s="1"/>
  <c r="AT221" i="4"/>
  <c r="AN221" i="4"/>
  <c r="AC221" i="4"/>
  <c r="S221" i="4"/>
  <c r="R221" i="4"/>
  <c r="AU220" i="4"/>
  <c r="AV220" i="4" s="1"/>
  <c r="AT220" i="4"/>
  <c r="AN220" i="4"/>
  <c r="AC220" i="4"/>
  <c r="S220" i="4"/>
  <c r="R220" i="4"/>
  <c r="AU219" i="4"/>
  <c r="AV219" i="4" s="1"/>
  <c r="AT219" i="4"/>
  <c r="AN219" i="4"/>
  <c r="AC219" i="4"/>
  <c r="S219" i="4"/>
  <c r="R219" i="4"/>
  <c r="AU218" i="4"/>
  <c r="AV218" i="4" s="1"/>
  <c r="AT218" i="4"/>
  <c r="AN218" i="4"/>
  <c r="AC218" i="4"/>
  <c r="S218" i="4"/>
  <c r="R218" i="4"/>
  <c r="AU217" i="4"/>
  <c r="AV217" i="4" s="1"/>
  <c r="AT217" i="4"/>
  <c r="AN217" i="4"/>
  <c r="AC217" i="4"/>
  <c r="S217" i="4"/>
  <c r="R217" i="4"/>
  <c r="AU216" i="4"/>
  <c r="AV216" i="4" s="1"/>
  <c r="AT216" i="4"/>
  <c r="AN216" i="4"/>
  <c r="AC216" i="4"/>
  <c r="S216" i="4"/>
  <c r="R216" i="4"/>
  <c r="AU215" i="4"/>
  <c r="AV215" i="4" s="1"/>
  <c r="AT215" i="4"/>
  <c r="AN215" i="4"/>
  <c r="AC215" i="4"/>
  <c r="S215" i="4"/>
  <c r="R215" i="4"/>
  <c r="AU214" i="4"/>
  <c r="AV214" i="4" s="1"/>
  <c r="AT214" i="4"/>
  <c r="AN214" i="4"/>
  <c r="AC214" i="4"/>
  <c r="S214" i="4"/>
  <c r="R214" i="4"/>
  <c r="AU213" i="4"/>
  <c r="AV213" i="4" s="1"/>
  <c r="AT213" i="4"/>
  <c r="AN213" i="4"/>
  <c r="AC213" i="4"/>
  <c r="S213" i="4"/>
  <c r="R213" i="4"/>
  <c r="AU212" i="4"/>
  <c r="AV212" i="4" s="1"/>
  <c r="AT212" i="4"/>
  <c r="AN212" i="4"/>
  <c r="AC212" i="4"/>
  <c r="S212" i="4"/>
  <c r="R212" i="4"/>
  <c r="AU211" i="4"/>
  <c r="AV211" i="4" s="1"/>
  <c r="AT211" i="4"/>
  <c r="AN211" i="4"/>
  <c r="AC211" i="4"/>
  <c r="S211" i="4"/>
  <c r="R211" i="4"/>
  <c r="AU210" i="4"/>
  <c r="AV210" i="4" s="1"/>
  <c r="AT210" i="4"/>
  <c r="AN210" i="4"/>
  <c r="AC210" i="4"/>
  <c r="S210" i="4"/>
  <c r="R210" i="4"/>
  <c r="AU209" i="4"/>
  <c r="AV209" i="4" s="1"/>
  <c r="AT209" i="4"/>
  <c r="AN209" i="4"/>
  <c r="AC209" i="4"/>
  <c r="S209" i="4"/>
  <c r="R209" i="4"/>
  <c r="AU208" i="4"/>
  <c r="AV208" i="4" s="1"/>
  <c r="AT208" i="4"/>
  <c r="AN208" i="4"/>
  <c r="AC208" i="4"/>
  <c r="S208" i="4"/>
  <c r="R208" i="4"/>
  <c r="AU207" i="4"/>
  <c r="AV207" i="4" s="1"/>
  <c r="AT207" i="4"/>
  <c r="AN207" i="4"/>
  <c r="AC207" i="4"/>
  <c r="S207" i="4"/>
  <c r="R207" i="4"/>
  <c r="AU206" i="4"/>
  <c r="AV206" i="4" s="1"/>
  <c r="AT206" i="4"/>
  <c r="AN206" i="4"/>
  <c r="AC206" i="4"/>
  <c r="S206" i="4"/>
  <c r="R206" i="4"/>
  <c r="AU205" i="4"/>
  <c r="AV205" i="4" s="1"/>
  <c r="AT205" i="4"/>
  <c r="AN205" i="4"/>
  <c r="AC205" i="4"/>
  <c r="S205" i="4"/>
  <c r="R205" i="4"/>
  <c r="AU204" i="4"/>
  <c r="AV204" i="4" s="1"/>
  <c r="AT204" i="4"/>
  <c r="AN204" i="4"/>
  <c r="AC204" i="4"/>
  <c r="S204" i="4"/>
  <c r="R204" i="4"/>
  <c r="AU203" i="4"/>
  <c r="AV203" i="4" s="1"/>
  <c r="AT203" i="4"/>
  <c r="AN203" i="4"/>
  <c r="AC203" i="4"/>
  <c r="S203" i="4"/>
  <c r="R203" i="4"/>
  <c r="AU202" i="4"/>
  <c r="AV202" i="4" s="1"/>
  <c r="AT202" i="4"/>
  <c r="AN202" i="4"/>
  <c r="AC202" i="4"/>
  <c r="S202" i="4"/>
  <c r="R202" i="4"/>
  <c r="AU201" i="4"/>
  <c r="AV201" i="4" s="1"/>
  <c r="AT201" i="4"/>
  <c r="AN201" i="4"/>
  <c r="AC201" i="4"/>
  <c r="S201" i="4"/>
  <c r="R201" i="4"/>
  <c r="AU200" i="4"/>
  <c r="AV200" i="4" s="1"/>
  <c r="AT200" i="4"/>
  <c r="AN200" i="4"/>
  <c r="AC200" i="4"/>
  <c r="S200" i="4"/>
  <c r="R200" i="4"/>
  <c r="AU199" i="4"/>
  <c r="AV199" i="4" s="1"/>
  <c r="AT199" i="4"/>
  <c r="AN199" i="4"/>
  <c r="AC199" i="4"/>
  <c r="S199" i="4"/>
  <c r="R199" i="4"/>
  <c r="AU198" i="4"/>
  <c r="AV198" i="4" s="1"/>
  <c r="AT198" i="4"/>
  <c r="AN198" i="4"/>
  <c r="AC198" i="4"/>
  <c r="S198" i="4"/>
  <c r="R198" i="4"/>
  <c r="AU197" i="4"/>
  <c r="AV197" i="4" s="1"/>
  <c r="AT197" i="4"/>
  <c r="AN197" i="4"/>
  <c r="AC197" i="4"/>
  <c r="S197" i="4"/>
  <c r="R197" i="4"/>
  <c r="AU196" i="4"/>
  <c r="AV196" i="4" s="1"/>
  <c r="AT196" i="4"/>
  <c r="AN196" i="4"/>
  <c r="AC196" i="4"/>
  <c r="S196" i="4"/>
  <c r="R196" i="4"/>
  <c r="AU195" i="4"/>
  <c r="AV195" i="4" s="1"/>
  <c r="AT195" i="4"/>
  <c r="AN195" i="4"/>
  <c r="AC195" i="4"/>
  <c r="S195" i="4"/>
  <c r="R195" i="4"/>
  <c r="AU194" i="4"/>
  <c r="AV194" i="4" s="1"/>
  <c r="AT194" i="4"/>
  <c r="AN194" i="4"/>
  <c r="AC194" i="4"/>
  <c r="S194" i="4"/>
  <c r="R194" i="4"/>
  <c r="AU193" i="4"/>
  <c r="AV193" i="4" s="1"/>
  <c r="AT193" i="4"/>
  <c r="AN193" i="4"/>
  <c r="AC193" i="4"/>
  <c r="S193" i="4"/>
  <c r="R193" i="4"/>
  <c r="AU192" i="4"/>
  <c r="AV192" i="4" s="1"/>
  <c r="AT192" i="4"/>
  <c r="AN192" i="4"/>
  <c r="AC192" i="4"/>
  <c r="S192" i="4"/>
  <c r="R192" i="4"/>
  <c r="AU191" i="4"/>
  <c r="AV191" i="4" s="1"/>
  <c r="AT191" i="4"/>
  <c r="AN191" i="4"/>
  <c r="AC191" i="4"/>
  <c r="S191" i="4"/>
  <c r="R191" i="4"/>
  <c r="AU190" i="4"/>
  <c r="AV190" i="4" s="1"/>
  <c r="AT190" i="4"/>
  <c r="AN190" i="4"/>
  <c r="AC190" i="4"/>
  <c r="S190" i="4"/>
  <c r="R190" i="4"/>
  <c r="AU189" i="4"/>
  <c r="AV189" i="4" s="1"/>
  <c r="AT189" i="4"/>
  <c r="AN189" i="4"/>
  <c r="AC189" i="4"/>
  <c r="S189" i="4"/>
  <c r="R189" i="4"/>
  <c r="AU188" i="4"/>
  <c r="AV188" i="4" s="1"/>
  <c r="AT188" i="4"/>
  <c r="AN188" i="4"/>
  <c r="AC188" i="4"/>
  <c r="S188" i="4"/>
  <c r="R188" i="4"/>
  <c r="AU187" i="4"/>
  <c r="AV187" i="4" s="1"/>
  <c r="AT187" i="4"/>
  <c r="AN187" i="4"/>
  <c r="AC187" i="4"/>
  <c r="S187" i="4"/>
  <c r="R187" i="4"/>
  <c r="AU186" i="4"/>
  <c r="AV186" i="4" s="1"/>
  <c r="AT186" i="4"/>
  <c r="AN186" i="4"/>
  <c r="AC186" i="4"/>
  <c r="S186" i="4"/>
  <c r="R186" i="4"/>
  <c r="AU185" i="4"/>
  <c r="AV185" i="4" s="1"/>
  <c r="AT185" i="4"/>
  <c r="AN185" i="4"/>
  <c r="AC185" i="4"/>
  <c r="S185" i="4"/>
  <c r="R185" i="4"/>
  <c r="AU184" i="4"/>
  <c r="AV184" i="4" s="1"/>
  <c r="AT184" i="4"/>
  <c r="AN184" i="4"/>
  <c r="AC184" i="4"/>
  <c r="S184" i="4"/>
  <c r="R184" i="4"/>
  <c r="AU183" i="4"/>
  <c r="AV183" i="4" s="1"/>
  <c r="AT183" i="4"/>
  <c r="AN183" i="4"/>
  <c r="AC183" i="4"/>
  <c r="S183" i="4"/>
  <c r="R183" i="4"/>
  <c r="AU182" i="4"/>
  <c r="AV182" i="4" s="1"/>
  <c r="AT182" i="4"/>
  <c r="AN182" i="4"/>
  <c r="AC182" i="4"/>
  <c r="S182" i="4"/>
  <c r="R182" i="4"/>
  <c r="AU181" i="4"/>
  <c r="AV181" i="4" s="1"/>
  <c r="AT181" i="4"/>
  <c r="AN181" i="4"/>
  <c r="AC181" i="4"/>
  <c r="S181" i="4"/>
  <c r="R181" i="4"/>
  <c r="AU180" i="4"/>
  <c r="AV180" i="4" s="1"/>
  <c r="AT180" i="4"/>
  <c r="AN180" i="4"/>
  <c r="AC180" i="4"/>
  <c r="S180" i="4"/>
  <c r="R180" i="4"/>
  <c r="AU179" i="4"/>
  <c r="AV179" i="4" s="1"/>
  <c r="AT179" i="4"/>
  <c r="AN179" i="4"/>
  <c r="AC179" i="4"/>
  <c r="S179" i="4"/>
  <c r="R179" i="4"/>
  <c r="AU178" i="4"/>
  <c r="AV178" i="4" s="1"/>
  <c r="AT178" i="4"/>
  <c r="AN178" i="4"/>
  <c r="AC178" i="4"/>
  <c r="S178" i="4"/>
  <c r="R178" i="4"/>
  <c r="AU177" i="4"/>
  <c r="AV177" i="4" s="1"/>
  <c r="AT177" i="4"/>
  <c r="AN177" i="4"/>
  <c r="AC177" i="4"/>
  <c r="S177" i="4"/>
  <c r="R177" i="4"/>
  <c r="AU176" i="4"/>
  <c r="AV176" i="4" s="1"/>
  <c r="AT176" i="4"/>
  <c r="AN176" i="4"/>
  <c r="AC176" i="4"/>
  <c r="S176" i="4"/>
  <c r="R176" i="4"/>
  <c r="AU175" i="4"/>
  <c r="AV175" i="4" s="1"/>
  <c r="AT175" i="4"/>
  <c r="AN175" i="4"/>
  <c r="AC175" i="4"/>
  <c r="S175" i="4"/>
  <c r="R175" i="4"/>
  <c r="AU174" i="4"/>
  <c r="AV174" i="4" s="1"/>
  <c r="AT174" i="4"/>
  <c r="AN174" i="4"/>
  <c r="AC174" i="4"/>
  <c r="S174" i="4"/>
  <c r="R174" i="4"/>
  <c r="AU173" i="4"/>
  <c r="AV173" i="4" s="1"/>
  <c r="AT173" i="4"/>
  <c r="AN173" i="4"/>
  <c r="AC173" i="4"/>
  <c r="S173" i="4"/>
  <c r="R173" i="4"/>
  <c r="AU172" i="4"/>
  <c r="AV172" i="4" s="1"/>
  <c r="AT172" i="4"/>
  <c r="AN172" i="4"/>
  <c r="AC172" i="4"/>
  <c r="S172" i="4"/>
  <c r="R172" i="4"/>
  <c r="AU171" i="4"/>
  <c r="AV171" i="4" s="1"/>
  <c r="AT171" i="4"/>
  <c r="AN171" i="4"/>
  <c r="AC171" i="4"/>
  <c r="S171" i="4"/>
  <c r="R171" i="4"/>
  <c r="AU170" i="4"/>
  <c r="AV170" i="4" s="1"/>
  <c r="AT170" i="4"/>
  <c r="AN170" i="4"/>
  <c r="AC170" i="4"/>
  <c r="S170" i="4"/>
  <c r="R170" i="4"/>
  <c r="AU169" i="4"/>
  <c r="AV169" i="4" s="1"/>
  <c r="AT169" i="4"/>
  <c r="AN169" i="4"/>
  <c r="AC169" i="4"/>
  <c r="S169" i="4"/>
  <c r="R169" i="4"/>
  <c r="AU168" i="4"/>
  <c r="AV168" i="4" s="1"/>
  <c r="AT168" i="4"/>
  <c r="AN168" i="4"/>
  <c r="AC168" i="4"/>
  <c r="S168" i="4"/>
  <c r="R168" i="4"/>
  <c r="AU167" i="4"/>
  <c r="AV167" i="4" s="1"/>
  <c r="AT167" i="4"/>
  <c r="AN167" i="4"/>
  <c r="AC167" i="4"/>
  <c r="S167" i="4"/>
  <c r="R167" i="4"/>
  <c r="AU166" i="4"/>
  <c r="AV166" i="4" s="1"/>
  <c r="AT166" i="4"/>
  <c r="AN166" i="4"/>
  <c r="AC166" i="4"/>
  <c r="S166" i="4"/>
  <c r="R166" i="4"/>
  <c r="AU165" i="4"/>
  <c r="AV165" i="4" s="1"/>
  <c r="AT165" i="4"/>
  <c r="AN165" i="4"/>
  <c r="AC165" i="4"/>
  <c r="S165" i="4"/>
  <c r="R165" i="4"/>
  <c r="AU164" i="4"/>
  <c r="AV164" i="4" s="1"/>
  <c r="AT164" i="4"/>
  <c r="AN164" i="4"/>
  <c r="AC164" i="4"/>
  <c r="S164" i="4"/>
  <c r="R164" i="4"/>
  <c r="AU163" i="4"/>
  <c r="AV163" i="4" s="1"/>
  <c r="AT163" i="4"/>
  <c r="AN163" i="4"/>
  <c r="AC163" i="4"/>
  <c r="S163" i="4"/>
  <c r="R163" i="4"/>
  <c r="AU162" i="4"/>
  <c r="AV162" i="4" s="1"/>
  <c r="AT162" i="4"/>
  <c r="AN162" i="4"/>
  <c r="AC162" i="4"/>
  <c r="S162" i="4"/>
  <c r="R162" i="4"/>
  <c r="AU161" i="4"/>
  <c r="AV161" i="4" s="1"/>
  <c r="AT161" i="4"/>
  <c r="AN161" i="4"/>
  <c r="AC161" i="4"/>
  <c r="S161" i="4"/>
  <c r="R161" i="4"/>
  <c r="AU160" i="4"/>
  <c r="AV160" i="4" s="1"/>
  <c r="AT160" i="4"/>
  <c r="AN160" i="4"/>
  <c r="AC160" i="4"/>
  <c r="S160" i="4"/>
  <c r="R160" i="4"/>
  <c r="AU159" i="4"/>
  <c r="AV159" i="4" s="1"/>
  <c r="AT159" i="4"/>
  <c r="AN159" i="4"/>
  <c r="AC159" i="4"/>
  <c r="S159" i="4"/>
  <c r="R159" i="4"/>
  <c r="AU158" i="4"/>
  <c r="AV158" i="4" s="1"/>
  <c r="AT158" i="4"/>
  <c r="AN158" i="4"/>
  <c r="AC158" i="4"/>
  <c r="S158" i="4"/>
  <c r="R158" i="4"/>
  <c r="AU157" i="4"/>
  <c r="AV157" i="4" s="1"/>
  <c r="AT157" i="4"/>
  <c r="AN157" i="4"/>
  <c r="AC157" i="4"/>
  <c r="S157" i="4"/>
  <c r="R157" i="4"/>
  <c r="AU156" i="4"/>
  <c r="AV156" i="4" s="1"/>
  <c r="AT156" i="4"/>
  <c r="AN156" i="4"/>
  <c r="AC156" i="4"/>
  <c r="S156" i="4"/>
  <c r="R156" i="4"/>
  <c r="AU155" i="4"/>
  <c r="AV155" i="4" s="1"/>
  <c r="AT155" i="4"/>
  <c r="AN155" i="4"/>
  <c r="AC155" i="4"/>
  <c r="S155" i="4"/>
  <c r="R155" i="4"/>
  <c r="AU154" i="4"/>
  <c r="AV154" i="4" s="1"/>
  <c r="AT154" i="4"/>
  <c r="AN154" i="4"/>
  <c r="AC154" i="4"/>
  <c r="S154" i="4"/>
  <c r="R154" i="4"/>
  <c r="AU153" i="4"/>
  <c r="AV153" i="4" s="1"/>
  <c r="AT153" i="4"/>
  <c r="AN153" i="4"/>
  <c r="AC153" i="4"/>
  <c r="S153" i="4"/>
  <c r="R153" i="4"/>
  <c r="AU152" i="4"/>
  <c r="AV152" i="4" s="1"/>
  <c r="AT152" i="4"/>
  <c r="AN152" i="4"/>
  <c r="AC152" i="4"/>
  <c r="S152" i="4"/>
  <c r="R152" i="4"/>
  <c r="AU151" i="4"/>
  <c r="AV151" i="4" s="1"/>
  <c r="AT151" i="4"/>
  <c r="AN151" i="4"/>
  <c r="AC151" i="4"/>
  <c r="S151" i="4"/>
  <c r="R151" i="4"/>
  <c r="AU150" i="4"/>
  <c r="AV150" i="4" s="1"/>
  <c r="AT150" i="4"/>
  <c r="AN150" i="4"/>
  <c r="AC150" i="4"/>
  <c r="S150" i="4"/>
  <c r="R150" i="4"/>
  <c r="AU149" i="4"/>
  <c r="AV149" i="4" s="1"/>
  <c r="AT149" i="4"/>
  <c r="AN149" i="4"/>
  <c r="AC149" i="4"/>
  <c r="S149" i="4"/>
  <c r="R149" i="4"/>
  <c r="AU148" i="4"/>
  <c r="AV148" i="4" s="1"/>
  <c r="AT148" i="4"/>
  <c r="AN148" i="4"/>
  <c r="AC148" i="4"/>
  <c r="S148" i="4"/>
  <c r="R148" i="4"/>
  <c r="AU147" i="4"/>
  <c r="AV147" i="4" s="1"/>
  <c r="AT147" i="4"/>
  <c r="AN147" i="4"/>
  <c r="AC147" i="4"/>
  <c r="S147" i="4"/>
  <c r="R147" i="4"/>
  <c r="AU146" i="4"/>
  <c r="AV146" i="4" s="1"/>
  <c r="AT146" i="4"/>
  <c r="AN146" i="4"/>
  <c r="AC146" i="4"/>
  <c r="S146" i="4"/>
  <c r="R146" i="4"/>
  <c r="AU144" i="4"/>
  <c r="AV144" i="4" s="1"/>
  <c r="AT144" i="4"/>
  <c r="AN144" i="4"/>
  <c r="AC144" i="4"/>
  <c r="S144" i="4"/>
  <c r="R144" i="4"/>
  <c r="AU143" i="4"/>
  <c r="AV143" i="4" s="1"/>
  <c r="AT143" i="4"/>
  <c r="AN143" i="4"/>
  <c r="AC143" i="4"/>
  <c r="S143" i="4"/>
  <c r="R143" i="4"/>
  <c r="AU142" i="4"/>
  <c r="AV142" i="4" s="1"/>
  <c r="AT142" i="4"/>
  <c r="AN142" i="4"/>
  <c r="AC142" i="4"/>
  <c r="S142" i="4"/>
  <c r="R142" i="4"/>
  <c r="AU141" i="4"/>
  <c r="AV141" i="4" s="1"/>
  <c r="AT141" i="4"/>
  <c r="AN141" i="4"/>
  <c r="AC141" i="4"/>
  <c r="S141" i="4"/>
  <c r="R141" i="4"/>
  <c r="AU140" i="4"/>
  <c r="AV140" i="4" s="1"/>
  <c r="AT140" i="4"/>
  <c r="AN140" i="4"/>
  <c r="AC140" i="4"/>
  <c r="S140" i="4"/>
  <c r="R140" i="4"/>
  <c r="AU139" i="4"/>
  <c r="AV139" i="4" s="1"/>
  <c r="AT139" i="4"/>
  <c r="AN139" i="4"/>
  <c r="AC139" i="4"/>
  <c r="S139" i="4"/>
  <c r="R139" i="4"/>
  <c r="AU138" i="4"/>
  <c r="AV138" i="4" s="1"/>
  <c r="AT138" i="4"/>
  <c r="AN138" i="4"/>
  <c r="AC138" i="4"/>
  <c r="S138" i="4"/>
  <c r="R138" i="4"/>
  <c r="AU137" i="4"/>
  <c r="AV137" i="4" s="1"/>
  <c r="AT137" i="4"/>
  <c r="AN137" i="4"/>
  <c r="AC137" i="4"/>
  <c r="S137" i="4"/>
  <c r="R137" i="4"/>
  <c r="AU136" i="4"/>
  <c r="AV136" i="4" s="1"/>
  <c r="AT136" i="4"/>
  <c r="AN136" i="4"/>
  <c r="AC136" i="4"/>
  <c r="S136" i="4"/>
  <c r="R136" i="4"/>
  <c r="AU135" i="4"/>
  <c r="AV135" i="4" s="1"/>
  <c r="AT135" i="4"/>
  <c r="AN135" i="4"/>
  <c r="AC135" i="4"/>
  <c r="S135" i="4"/>
  <c r="R135" i="4"/>
  <c r="AU134" i="4"/>
  <c r="AV134" i="4" s="1"/>
  <c r="AT134" i="4"/>
  <c r="AN134" i="4"/>
  <c r="AC134" i="4"/>
  <c r="S134" i="4"/>
  <c r="R134" i="4"/>
  <c r="AU133" i="4"/>
  <c r="AV133" i="4" s="1"/>
  <c r="AT133" i="4"/>
  <c r="AN133" i="4"/>
  <c r="AC133" i="4"/>
  <c r="S133" i="4"/>
  <c r="R133" i="4"/>
  <c r="AU132" i="4"/>
  <c r="AV132" i="4" s="1"/>
  <c r="AT132" i="4"/>
  <c r="AN132" i="4"/>
  <c r="AC132" i="4"/>
  <c r="S132" i="4"/>
  <c r="R132" i="4"/>
  <c r="AU131" i="4"/>
  <c r="AV131" i="4" s="1"/>
  <c r="AT131" i="4"/>
  <c r="AN131" i="4"/>
  <c r="AC131" i="4"/>
  <c r="S131" i="4"/>
  <c r="R131" i="4"/>
  <c r="AU130" i="4"/>
  <c r="AV130" i="4" s="1"/>
  <c r="AT130" i="4"/>
  <c r="AN130" i="4"/>
  <c r="AC130" i="4"/>
  <c r="S130" i="4"/>
  <c r="R130" i="4"/>
  <c r="AU129" i="4"/>
  <c r="AV129" i="4" s="1"/>
  <c r="AT129" i="4"/>
  <c r="AN129" i="4"/>
  <c r="AC129" i="4"/>
  <c r="S129" i="4"/>
  <c r="R129" i="4"/>
  <c r="AU128" i="4"/>
  <c r="AV128" i="4" s="1"/>
  <c r="AT128" i="4"/>
  <c r="AN128" i="4"/>
  <c r="AC128" i="4"/>
  <c r="S128" i="4"/>
  <c r="R128" i="4"/>
  <c r="AU127" i="4"/>
  <c r="AV127" i="4" s="1"/>
  <c r="AT127" i="4"/>
  <c r="AN127" i="4"/>
  <c r="AC127" i="4"/>
  <c r="S127" i="4"/>
  <c r="R127" i="4"/>
  <c r="AU126" i="4"/>
  <c r="AV126" i="4" s="1"/>
  <c r="AT126" i="4"/>
  <c r="AN126" i="4"/>
  <c r="AC126" i="4"/>
  <c r="S126" i="4"/>
  <c r="R126" i="4"/>
  <c r="AU125" i="4"/>
  <c r="AV125" i="4" s="1"/>
  <c r="AT125" i="4"/>
  <c r="AN125" i="4"/>
  <c r="AC125" i="4"/>
  <c r="S125" i="4"/>
  <c r="R125" i="4"/>
  <c r="AU124" i="4"/>
  <c r="AV124" i="4" s="1"/>
  <c r="AT124" i="4"/>
  <c r="AN124" i="4"/>
  <c r="AC124" i="4"/>
  <c r="S124" i="4"/>
  <c r="R124" i="4"/>
  <c r="AU123" i="4"/>
  <c r="AV123" i="4" s="1"/>
  <c r="AT123" i="4"/>
  <c r="AN123" i="4"/>
  <c r="AC123" i="4"/>
  <c r="S123" i="4"/>
  <c r="R123" i="4"/>
  <c r="AU122" i="4"/>
  <c r="AV122" i="4" s="1"/>
  <c r="AT122" i="4"/>
  <c r="AN122" i="4"/>
  <c r="AC122" i="4"/>
  <c r="S122" i="4"/>
  <c r="R122" i="4"/>
  <c r="AU121" i="4"/>
  <c r="AV121" i="4" s="1"/>
  <c r="AT121" i="4"/>
  <c r="AN121" i="4"/>
  <c r="AC121" i="4"/>
  <c r="S121" i="4"/>
  <c r="R121" i="4"/>
  <c r="AU120" i="4"/>
  <c r="AV120" i="4" s="1"/>
  <c r="AT120" i="4"/>
  <c r="AN120" i="4"/>
  <c r="AC120" i="4"/>
  <c r="S120" i="4"/>
  <c r="R120" i="4"/>
  <c r="AU119" i="4"/>
  <c r="AV119" i="4" s="1"/>
  <c r="AT119" i="4"/>
  <c r="AN119" i="4"/>
  <c r="AC119" i="4"/>
  <c r="S119" i="4"/>
  <c r="R119" i="4"/>
  <c r="AU118" i="4"/>
  <c r="AV118" i="4" s="1"/>
  <c r="AT118" i="4"/>
  <c r="AN118" i="4"/>
  <c r="AC118" i="4"/>
  <c r="S118" i="4"/>
  <c r="R118" i="4"/>
  <c r="AU117" i="4"/>
  <c r="AV117" i="4" s="1"/>
  <c r="AT117" i="4"/>
  <c r="AN117" i="4"/>
  <c r="AC117" i="4"/>
  <c r="S117" i="4"/>
  <c r="R117" i="4"/>
  <c r="AU116" i="4"/>
  <c r="AV116" i="4" s="1"/>
  <c r="AT116" i="4"/>
  <c r="AN116" i="4"/>
  <c r="AC116" i="4"/>
  <c r="S116" i="4"/>
  <c r="R116" i="4"/>
  <c r="AU115" i="4"/>
  <c r="AV115" i="4" s="1"/>
  <c r="AT115" i="4"/>
  <c r="AN115" i="4"/>
  <c r="AC115" i="4"/>
  <c r="S115" i="4"/>
  <c r="R115" i="4"/>
  <c r="AU114" i="4"/>
  <c r="AV114" i="4" s="1"/>
  <c r="AT114" i="4"/>
  <c r="AN114" i="4"/>
  <c r="AC114" i="4"/>
  <c r="S114" i="4"/>
  <c r="R114" i="4"/>
  <c r="AU113" i="4"/>
  <c r="AV113" i="4" s="1"/>
  <c r="AT113" i="4"/>
  <c r="AN113" i="4"/>
  <c r="AC113" i="4"/>
  <c r="S113" i="4"/>
  <c r="R113" i="4"/>
  <c r="AU112" i="4"/>
  <c r="AV112" i="4" s="1"/>
  <c r="AT112" i="4"/>
  <c r="AN112" i="4"/>
  <c r="AC112" i="4"/>
  <c r="S112" i="4"/>
  <c r="R112" i="4"/>
  <c r="AU111" i="4"/>
  <c r="AV111" i="4" s="1"/>
  <c r="AT111" i="4"/>
  <c r="AN111" i="4"/>
  <c r="AC111" i="4"/>
  <c r="S111" i="4"/>
  <c r="R111" i="4"/>
  <c r="AU110" i="4"/>
  <c r="AV110" i="4" s="1"/>
  <c r="AT110" i="4"/>
  <c r="AN110" i="4"/>
  <c r="AC110" i="4"/>
  <c r="S110" i="4"/>
  <c r="R110" i="4"/>
  <c r="AU109" i="4"/>
  <c r="AV109" i="4" s="1"/>
  <c r="AT109" i="4"/>
  <c r="AN109" i="4"/>
  <c r="AC109" i="4"/>
  <c r="S109" i="4"/>
  <c r="R109" i="4"/>
  <c r="AU108" i="4"/>
  <c r="AV108" i="4" s="1"/>
  <c r="AT108" i="4"/>
  <c r="AN108" i="4"/>
  <c r="AC108" i="4"/>
  <c r="S108" i="4"/>
  <c r="R108" i="4"/>
  <c r="AU106" i="4"/>
  <c r="AV106" i="4" s="1"/>
  <c r="AT106" i="4"/>
  <c r="AN106" i="4"/>
  <c r="AC106" i="4"/>
  <c r="S106" i="4"/>
  <c r="R106" i="4"/>
  <c r="AU105" i="4"/>
  <c r="AV105" i="4" s="1"/>
  <c r="AT105" i="4"/>
  <c r="AN105" i="4"/>
  <c r="AC105" i="4"/>
  <c r="S105" i="4"/>
  <c r="R105" i="4"/>
  <c r="AU104" i="4"/>
  <c r="AV104" i="4" s="1"/>
  <c r="AT104" i="4"/>
  <c r="AN104" i="4"/>
  <c r="AC104" i="4"/>
  <c r="S104" i="4"/>
  <c r="R104" i="4"/>
  <c r="AU103" i="4"/>
  <c r="AV103" i="4" s="1"/>
  <c r="AT103" i="4"/>
  <c r="AN103" i="4"/>
  <c r="AC103" i="4"/>
  <c r="S103" i="4"/>
  <c r="R103" i="4"/>
  <c r="AU102" i="4"/>
  <c r="AV102" i="4" s="1"/>
  <c r="AT102" i="4"/>
  <c r="AN102" i="4"/>
  <c r="AC102" i="4"/>
  <c r="S102" i="4"/>
  <c r="R102" i="4"/>
  <c r="AU101" i="4"/>
  <c r="AV101" i="4" s="1"/>
  <c r="AT101" i="4"/>
  <c r="AN101" i="4"/>
  <c r="AC101" i="4"/>
  <c r="S101" i="4"/>
  <c r="R101" i="4"/>
  <c r="AU100" i="4"/>
  <c r="AV100" i="4" s="1"/>
  <c r="AT100" i="4"/>
  <c r="AN100" i="4"/>
  <c r="AC100" i="4"/>
  <c r="S100" i="4"/>
  <c r="R100" i="4"/>
  <c r="AU99" i="4"/>
  <c r="AV99" i="4" s="1"/>
  <c r="AT99" i="4"/>
  <c r="AN99" i="4"/>
  <c r="AC99" i="4"/>
  <c r="S99" i="4"/>
  <c r="R99" i="4"/>
  <c r="AU98" i="4"/>
  <c r="AV98" i="4" s="1"/>
  <c r="AT98" i="4"/>
  <c r="AN98" i="4"/>
  <c r="AC98" i="4"/>
  <c r="S98" i="4"/>
  <c r="R98" i="4"/>
  <c r="AU97" i="4"/>
  <c r="AV97" i="4" s="1"/>
  <c r="AT97" i="4"/>
  <c r="AN97" i="4"/>
  <c r="AC97" i="4"/>
  <c r="S97" i="4"/>
  <c r="R97" i="4"/>
  <c r="AU96" i="4"/>
  <c r="AV96" i="4" s="1"/>
  <c r="AT96" i="4"/>
  <c r="AN96" i="4"/>
  <c r="AC96" i="4"/>
  <c r="S96" i="4"/>
  <c r="R96" i="4"/>
  <c r="AU95" i="4"/>
  <c r="AV95" i="4" s="1"/>
  <c r="AT95" i="4"/>
  <c r="AN95" i="4"/>
  <c r="AC95" i="4"/>
  <c r="S95" i="4"/>
  <c r="R95" i="4"/>
  <c r="AU94" i="4"/>
  <c r="AV94" i="4" s="1"/>
  <c r="AT94" i="4"/>
  <c r="AN94" i="4"/>
  <c r="AC94" i="4"/>
  <c r="S94" i="4"/>
  <c r="R94" i="4"/>
  <c r="AU93" i="4"/>
  <c r="AV93" i="4" s="1"/>
  <c r="AT93" i="4"/>
  <c r="AN93" i="4"/>
  <c r="AC93" i="4"/>
  <c r="S93" i="4"/>
  <c r="R93" i="4"/>
  <c r="AU92" i="4"/>
  <c r="AV92" i="4" s="1"/>
  <c r="AT92" i="4"/>
  <c r="AC92" i="4"/>
  <c r="S92" i="4"/>
  <c r="R92" i="4"/>
  <c r="AN92" i="4"/>
  <c r="AU91" i="4"/>
  <c r="AV91" i="4" s="1"/>
  <c r="AT91" i="4"/>
  <c r="AN91" i="4"/>
  <c r="AC91" i="4"/>
  <c r="S91" i="4"/>
  <c r="R91" i="4"/>
  <c r="AU90" i="4"/>
  <c r="AV90" i="4" s="1"/>
  <c r="AT90" i="4"/>
  <c r="AN90" i="4"/>
  <c r="AC90" i="4"/>
  <c r="S90" i="4"/>
  <c r="R90" i="4"/>
  <c r="AU89" i="4"/>
  <c r="AV89" i="4" s="1"/>
  <c r="AT89" i="4"/>
  <c r="AN89" i="4"/>
  <c r="AC89" i="4"/>
  <c r="S89" i="4"/>
  <c r="R89" i="4"/>
  <c r="AU88" i="4"/>
  <c r="AV88" i="4" s="1"/>
  <c r="AT88" i="4"/>
  <c r="AN88" i="4"/>
  <c r="AC88" i="4"/>
  <c r="S88" i="4"/>
  <c r="R88" i="4"/>
  <c r="AU87" i="4"/>
  <c r="AV87" i="4" s="1"/>
  <c r="AT87" i="4"/>
  <c r="AN87" i="4"/>
  <c r="AC87" i="4"/>
  <c r="S87" i="4"/>
  <c r="R87" i="4"/>
  <c r="AU86" i="4"/>
  <c r="AV86" i="4" s="1"/>
  <c r="AT86" i="4"/>
  <c r="AN86" i="4"/>
  <c r="AC86" i="4"/>
  <c r="S86" i="4"/>
  <c r="R86" i="4"/>
  <c r="AU85" i="4"/>
  <c r="AV85" i="4" s="1"/>
  <c r="AT85" i="4"/>
  <c r="AN85" i="4"/>
  <c r="AC85" i="4"/>
  <c r="S85" i="4"/>
  <c r="R85" i="4"/>
  <c r="AU84" i="4"/>
  <c r="AV84" i="4" s="1"/>
  <c r="AT84" i="4"/>
  <c r="AN84" i="4"/>
  <c r="AC84" i="4"/>
  <c r="S84" i="4"/>
  <c r="R84" i="4"/>
  <c r="AU83" i="4"/>
  <c r="AV83" i="4" s="1"/>
  <c r="AT83" i="4"/>
  <c r="AN83" i="4"/>
  <c r="AC83" i="4"/>
  <c r="S83" i="4"/>
  <c r="R83" i="4"/>
  <c r="AU82" i="4"/>
  <c r="AV82" i="4" s="1"/>
  <c r="AT82" i="4"/>
  <c r="AN82" i="4"/>
  <c r="AC82" i="4"/>
  <c r="S82" i="4"/>
  <c r="R82" i="4"/>
  <c r="AU81" i="4"/>
  <c r="AV81" i="4" s="1"/>
  <c r="AT81" i="4"/>
  <c r="AN81" i="4"/>
  <c r="AC81" i="4"/>
  <c r="S81" i="4"/>
  <c r="R81" i="4"/>
  <c r="AU80" i="4"/>
  <c r="AV80" i="4" s="1"/>
  <c r="AT80" i="4"/>
  <c r="AN80" i="4"/>
  <c r="AC80" i="4"/>
  <c r="S80" i="4"/>
  <c r="R80" i="4"/>
  <c r="AU79" i="4"/>
  <c r="AV79" i="4" s="1"/>
  <c r="AT79" i="4"/>
  <c r="AN79" i="4"/>
  <c r="AC79" i="4"/>
  <c r="S79" i="4"/>
  <c r="R79" i="4"/>
  <c r="AU78" i="4"/>
  <c r="AV78" i="4" s="1"/>
  <c r="AT78" i="4"/>
  <c r="AN78" i="4"/>
  <c r="AC78" i="4"/>
  <c r="S78" i="4"/>
  <c r="R78" i="4"/>
  <c r="AU77" i="4"/>
  <c r="AV77" i="4" s="1"/>
  <c r="AT77" i="4"/>
  <c r="AN77" i="4"/>
  <c r="AC77" i="4"/>
  <c r="S77" i="4"/>
  <c r="R77" i="4"/>
  <c r="AU76" i="4"/>
  <c r="AV76" i="4" s="1"/>
  <c r="AT76" i="4"/>
  <c r="AN76" i="4"/>
  <c r="AC76" i="4"/>
  <c r="S76" i="4"/>
  <c r="R76" i="4"/>
  <c r="AU75" i="4"/>
  <c r="AV75" i="4" s="1"/>
  <c r="AT75" i="4"/>
  <c r="AN75" i="4"/>
  <c r="AC75" i="4"/>
  <c r="S75" i="4"/>
  <c r="R75" i="4"/>
  <c r="AU74" i="4"/>
  <c r="AV74" i="4" s="1"/>
  <c r="AT74" i="4"/>
  <c r="AN74" i="4"/>
  <c r="AC74" i="4"/>
  <c r="S74" i="4"/>
  <c r="R74" i="4"/>
  <c r="AU72" i="4"/>
  <c r="AV72" i="4" s="1"/>
  <c r="AT72" i="4"/>
  <c r="AN72" i="4"/>
  <c r="AC72" i="4"/>
  <c r="S72" i="4"/>
  <c r="R72" i="4"/>
  <c r="AU71" i="4"/>
  <c r="AV71" i="4" s="1"/>
  <c r="AT71" i="4"/>
  <c r="AN71" i="4"/>
  <c r="AC71" i="4"/>
  <c r="S71" i="4"/>
  <c r="R71" i="4"/>
  <c r="AU70" i="4"/>
  <c r="AV70" i="4" s="1"/>
  <c r="AT70" i="4"/>
  <c r="AN70" i="4"/>
  <c r="AC70" i="4"/>
  <c r="S70" i="4"/>
  <c r="R70" i="4"/>
  <c r="AU69" i="4"/>
  <c r="AV69" i="4" s="1"/>
  <c r="AT69" i="4"/>
  <c r="AN69" i="4"/>
  <c r="AC69" i="4"/>
  <c r="S69" i="4"/>
  <c r="R69" i="4"/>
  <c r="AU66" i="4"/>
  <c r="AV66" i="4" s="1"/>
  <c r="AT66" i="4"/>
  <c r="AN66" i="4"/>
  <c r="AC66" i="4"/>
  <c r="S66" i="4"/>
  <c r="R66" i="4"/>
  <c r="AU65" i="4"/>
  <c r="AV65" i="4" s="1"/>
  <c r="AT65" i="4"/>
  <c r="AN65" i="4"/>
  <c r="AC65" i="4"/>
  <c r="S65" i="4"/>
  <c r="R65" i="4"/>
  <c r="AU63" i="4"/>
  <c r="AV63" i="4" s="1"/>
  <c r="AT63" i="4"/>
  <c r="AN63" i="4"/>
  <c r="AC63" i="4"/>
  <c r="S63" i="4"/>
  <c r="R63" i="4"/>
  <c r="AU62" i="4"/>
  <c r="AV62" i="4" s="1"/>
  <c r="AT62" i="4"/>
  <c r="AN62" i="4"/>
  <c r="AC62" i="4"/>
  <c r="S62" i="4"/>
  <c r="R62" i="4"/>
  <c r="AU61" i="4"/>
  <c r="AV61" i="4" s="1"/>
  <c r="AT61" i="4"/>
  <c r="AN61" i="4"/>
  <c r="AC61" i="4"/>
  <c r="S61" i="4"/>
  <c r="R61" i="4"/>
  <c r="AU60" i="4"/>
  <c r="AV60" i="4" s="1"/>
  <c r="AT60" i="4"/>
  <c r="AN60" i="4"/>
  <c r="AC60" i="4"/>
  <c r="S60" i="4"/>
  <c r="R60" i="4"/>
  <c r="AU59" i="4"/>
  <c r="AV59" i="4" s="1"/>
  <c r="AT59" i="4"/>
  <c r="AN59" i="4"/>
  <c r="AC59" i="4"/>
  <c r="S59" i="4"/>
  <c r="R59" i="4"/>
  <c r="AU58" i="4"/>
  <c r="AV58" i="4" s="1"/>
  <c r="AT58" i="4"/>
  <c r="AN58" i="4"/>
  <c r="AC58" i="4"/>
  <c r="S58" i="4"/>
  <c r="R58" i="4"/>
  <c r="AU57" i="4"/>
  <c r="AV57" i="4" s="1"/>
  <c r="AT57" i="4"/>
  <c r="AN57" i="4"/>
  <c r="AC57" i="4"/>
  <c r="S57" i="4"/>
  <c r="R57" i="4"/>
  <c r="AU56" i="4"/>
  <c r="AV56" i="4" s="1"/>
  <c r="AT56" i="4"/>
  <c r="AN56" i="4"/>
  <c r="AC56" i="4"/>
  <c r="S56" i="4"/>
  <c r="R56" i="4"/>
  <c r="AU55" i="4"/>
  <c r="AV55" i="4" s="1"/>
  <c r="AT55" i="4"/>
  <c r="AN55" i="4"/>
  <c r="AC55" i="4"/>
  <c r="S55" i="4"/>
  <c r="R55" i="4"/>
  <c r="AU53" i="4"/>
  <c r="AV53" i="4" s="1"/>
  <c r="AT53" i="4"/>
  <c r="AN53" i="4"/>
  <c r="AC53" i="4"/>
  <c r="S53" i="4"/>
  <c r="AU49" i="4"/>
  <c r="AV49" i="4" s="1"/>
  <c r="AT49" i="4"/>
  <c r="AN49" i="4"/>
  <c r="AC49" i="4"/>
  <c r="S49" i="4"/>
  <c r="R49" i="4"/>
  <c r="AM45" i="4"/>
  <c r="AM46" i="4" s="1"/>
  <c r="W43" i="4"/>
  <c r="S35" i="4"/>
  <c r="S34" i="4"/>
  <c r="S32" i="4"/>
  <c r="U29" i="4"/>
  <c r="U30" i="4" s="1"/>
  <c r="T36" i="4" l="1"/>
  <c r="V45" i="5"/>
  <c r="V43" i="5"/>
  <c r="V44" i="5"/>
  <c r="AK145" i="4"/>
  <c r="AL145" i="4" s="1"/>
  <c r="AP145" i="4" s="1"/>
  <c r="AQ145" i="4" s="1"/>
  <c r="AO145" i="4"/>
  <c r="T60" i="4"/>
  <c r="AJ60" i="4" s="1"/>
  <c r="AO60" i="4" s="1"/>
  <c r="T84" i="4"/>
  <c r="AJ84" i="4" s="1"/>
  <c r="E84" i="4" s="1"/>
  <c r="T129" i="4"/>
  <c r="AJ129" i="4" s="1"/>
  <c r="E129" i="4" s="1"/>
  <c r="T248" i="4"/>
  <c r="AJ248" i="4" s="1"/>
  <c r="E248" i="4" s="1"/>
  <c r="AJ73" i="4"/>
  <c r="E73" i="4" s="1"/>
  <c r="T149" i="4"/>
  <c r="AJ149" i="4" s="1"/>
  <c r="AO149" i="4" s="1"/>
  <c r="T327" i="4"/>
  <c r="U327" i="4" s="1"/>
  <c r="W327" i="4" s="1"/>
  <c r="X327" i="4" s="1"/>
  <c r="T331" i="4"/>
  <c r="AJ331" i="4" s="1"/>
  <c r="AK331" i="4" s="1"/>
  <c r="AL331" i="4" s="1"/>
  <c r="T335" i="4"/>
  <c r="U335" i="4" s="1"/>
  <c r="W335" i="4" s="1"/>
  <c r="X335" i="4" s="1"/>
  <c r="T339" i="4"/>
  <c r="U339" i="4" s="1"/>
  <c r="W339" i="4" s="1"/>
  <c r="X339" i="4" s="1"/>
  <c r="T343" i="4"/>
  <c r="U343" i="4" s="1"/>
  <c r="W343" i="4" s="1"/>
  <c r="X343" i="4" s="1"/>
  <c r="T347" i="4"/>
  <c r="U347" i="4" s="1"/>
  <c r="W347" i="4" s="1"/>
  <c r="X347" i="4" s="1"/>
  <c r="T351" i="4"/>
  <c r="AJ351" i="4" s="1"/>
  <c r="E351" i="4" s="1"/>
  <c r="T355" i="4"/>
  <c r="AJ355" i="4" s="1"/>
  <c r="AK355" i="4" s="1"/>
  <c r="AL355" i="4" s="1"/>
  <c r="F355" i="4" s="1"/>
  <c r="T359" i="4"/>
  <c r="AJ359" i="4" s="1"/>
  <c r="E359" i="4" s="1"/>
  <c r="T363" i="4"/>
  <c r="U363" i="4" s="1"/>
  <c r="W363" i="4" s="1"/>
  <c r="X363" i="4" s="1"/>
  <c r="T367" i="4"/>
  <c r="AJ367" i="4" s="1"/>
  <c r="E367" i="4" s="1"/>
  <c r="T371" i="4"/>
  <c r="U371" i="4" s="1"/>
  <c r="W371" i="4" s="1"/>
  <c r="X371" i="4" s="1"/>
  <c r="T375" i="4"/>
  <c r="AJ375" i="4" s="1"/>
  <c r="AO375" i="4" s="1"/>
  <c r="T66" i="4"/>
  <c r="AJ66" i="4" s="1"/>
  <c r="E66" i="4" s="1"/>
  <c r="T105" i="4"/>
  <c r="AJ105" i="4" s="1"/>
  <c r="AO105" i="4" s="1"/>
  <c r="T130" i="4"/>
  <c r="U130" i="4" s="1"/>
  <c r="W130" i="4" s="1"/>
  <c r="X130" i="4" s="1"/>
  <c r="T209" i="4"/>
  <c r="U209" i="4" s="1"/>
  <c r="W209" i="4" s="1"/>
  <c r="X209" i="4" s="1"/>
  <c r="T213" i="4"/>
  <c r="U213" i="4" s="1"/>
  <c r="W213" i="4" s="1"/>
  <c r="X213" i="4" s="1"/>
  <c r="T261" i="4"/>
  <c r="AJ261" i="4" s="1"/>
  <c r="AO261" i="4" s="1"/>
  <c r="T277" i="4"/>
  <c r="AJ277" i="4" s="1"/>
  <c r="E277" i="4" s="1"/>
  <c r="T301" i="4"/>
  <c r="AJ301" i="4" s="1"/>
  <c r="AO301" i="4" s="1"/>
  <c r="T344" i="4"/>
  <c r="AJ344" i="4" s="1"/>
  <c r="E344" i="4" s="1"/>
  <c r="T348" i="4"/>
  <c r="U348" i="4" s="1"/>
  <c r="W348" i="4" s="1"/>
  <c r="X348" i="4" s="1"/>
  <c r="T151" i="4"/>
  <c r="U151" i="4" s="1"/>
  <c r="W151" i="4" s="1"/>
  <c r="X151" i="4" s="1"/>
  <c r="T214" i="4"/>
  <c r="AJ214" i="4" s="1"/>
  <c r="E214" i="4" s="1"/>
  <c r="T286" i="4"/>
  <c r="AJ286" i="4" s="1"/>
  <c r="AO286" i="4" s="1"/>
  <c r="T322" i="4"/>
  <c r="AJ322" i="4" s="1"/>
  <c r="AO322" i="4" s="1"/>
  <c r="T71" i="4"/>
  <c r="U71" i="4" s="1"/>
  <c r="W71" i="4" s="1"/>
  <c r="X71" i="4" s="1"/>
  <c r="T157" i="4"/>
  <c r="U157" i="4" s="1"/>
  <c r="W157" i="4" s="1"/>
  <c r="X157" i="4" s="1"/>
  <c r="T329" i="4"/>
  <c r="AJ329" i="4" s="1"/>
  <c r="AK329" i="4" s="1"/>
  <c r="AL329" i="4" s="1"/>
  <c r="F329" i="4" s="1"/>
  <c r="T333" i="4"/>
  <c r="U333" i="4" s="1"/>
  <c r="W333" i="4" s="1"/>
  <c r="X333" i="4" s="1"/>
  <c r="T337" i="4"/>
  <c r="AJ337" i="4" s="1"/>
  <c r="AO337" i="4" s="1"/>
  <c r="T341" i="4"/>
  <c r="U341" i="4" s="1"/>
  <c r="W341" i="4" s="1"/>
  <c r="X341" i="4" s="1"/>
  <c r="T345" i="4"/>
  <c r="U345" i="4" s="1"/>
  <c r="W345" i="4" s="1"/>
  <c r="X345" i="4" s="1"/>
  <c r="T349" i="4"/>
  <c r="U349" i="4" s="1"/>
  <c r="W349" i="4" s="1"/>
  <c r="X349" i="4" s="1"/>
  <c r="T353" i="4"/>
  <c r="U353" i="4" s="1"/>
  <c r="W353" i="4" s="1"/>
  <c r="X353" i="4" s="1"/>
  <c r="T357" i="4"/>
  <c r="U357" i="4" s="1"/>
  <c r="W357" i="4" s="1"/>
  <c r="X357" i="4" s="1"/>
  <c r="T361" i="4"/>
  <c r="U361" i="4" s="1"/>
  <c r="W361" i="4" s="1"/>
  <c r="X361" i="4" s="1"/>
  <c r="T365" i="4"/>
  <c r="AJ365" i="4" s="1"/>
  <c r="E365" i="4" s="1"/>
  <c r="T369" i="4"/>
  <c r="U369" i="4" s="1"/>
  <c r="W369" i="4" s="1"/>
  <c r="X369" i="4" s="1"/>
  <c r="T373" i="4"/>
  <c r="U373" i="4" s="1"/>
  <c r="W373" i="4" s="1"/>
  <c r="X373" i="4" s="1"/>
  <c r="T377" i="4"/>
  <c r="AJ377" i="4" s="1"/>
  <c r="E377" i="4" s="1"/>
  <c r="T313" i="4"/>
  <c r="AJ313" i="4" s="1"/>
  <c r="AK313" i="4" s="1"/>
  <c r="AL313" i="4" s="1"/>
  <c r="T317" i="4"/>
  <c r="AJ317" i="4" s="1"/>
  <c r="AK317" i="4" s="1"/>
  <c r="AL317" i="4" s="1"/>
  <c r="AP317" i="4" s="1"/>
  <c r="AQ317" i="4" s="1"/>
  <c r="T143" i="4"/>
  <c r="AJ143" i="4" s="1"/>
  <c r="E143" i="4" s="1"/>
  <c r="T147" i="4"/>
  <c r="U147" i="4" s="1"/>
  <c r="W147" i="4" s="1"/>
  <c r="X147" i="4" s="1"/>
  <c r="T159" i="4"/>
  <c r="U159" i="4" s="1"/>
  <c r="W159" i="4" s="1"/>
  <c r="X159" i="4" s="1"/>
  <c r="T161" i="4"/>
  <c r="U161" i="4" s="1"/>
  <c r="W161" i="4" s="1"/>
  <c r="X161" i="4" s="1"/>
  <c r="T196" i="4"/>
  <c r="AJ196" i="4" s="1"/>
  <c r="AO196" i="4" s="1"/>
  <c r="T200" i="4"/>
  <c r="AJ200" i="4" s="1"/>
  <c r="E200" i="4" s="1"/>
  <c r="T212" i="4"/>
  <c r="U212" i="4" s="1"/>
  <c r="W212" i="4" s="1"/>
  <c r="X212" i="4" s="1"/>
  <c r="T226" i="4"/>
  <c r="U226" i="4" s="1"/>
  <c r="W226" i="4" s="1"/>
  <c r="X226" i="4" s="1"/>
  <c r="T242" i="4"/>
  <c r="U242" i="4" s="1"/>
  <c r="W242" i="4" s="1"/>
  <c r="X242" i="4" s="1"/>
  <c r="T246" i="4"/>
  <c r="AJ246" i="4" s="1"/>
  <c r="AO246" i="4" s="1"/>
  <c r="T250" i="4"/>
  <c r="AJ250" i="4" s="1"/>
  <c r="E250" i="4" s="1"/>
  <c r="T252" i="4"/>
  <c r="U252" i="4" s="1"/>
  <c r="W252" i="4" s="1"/>
  <c r="X252" i="4" s="1"/>
  <c r="T258" i="4"/>
  <c r="AJ258" i="4" s="1"/>
  <c r="E258" i="4" s="1"/>
  <c r="T272" i="4"/>
  <c r="U272" i="4" s="1"/>
  <c r="W272" i="4" s="1"/>
  <c r="X272" i="4" s="1"/>
  <c r="T274" i="4"/>
  <c r="U274" i="4" s="1"/>
  <c r="W274" i="4" s="1"/>
  <c r="X274" i="4" s="1"/>
  <c r="T284" i="4"/>
  <c r="AJ284" i="4" s="1"/>
  <c r="AO284" i="4" s="1"/>
  <c r="T292" i="4"/>
  <c r="AJ292" i="4" s="1"/>
  <c r="AO292" i="4" s="1"/>
  <c r="T300" i="4"/>
  <c r="AJ300" i="4" s="1"/>
  <c r="E300" i="4" s="1"/>
  <c r="T302" i="4"/>
  <c r="AJ302" i="4" s="1"/>
  <c r="AO302" i="4" s="1"/>
  <c r="T304" i="4"/>
  <c r="U304" i="4" s="1"/>
  <c r="W304" i="4" s="1"/>
  <c r="X304" i="4" s="1"/>
  <c r="T379" i="4"/>
  <c r="U379" i="4" s="1"/>
  <c r="W379" i="4" s="1"/>
  <c r="X379" i="4" s="1"/>
  <c r="T86" i="4"/>
  <c r="U86" i="4" s="1"/>
  <c r="W86" i="4" s="1"/>
  <c r="X86" i="4" s="1"/>
  <c r="T127" i="4"/>
  <c r="U127" i="4" s="1"/>
  <c r="W127" i="4" s="1"/>
  <c r="X127" i="4" s="1"/>
  <c r="T135" i="4"/>
  <c r="AJ135" i="4" s="1"/>
  <c r="AO135" i="4" s="1"/>
  <c r="T185" i="4"/>
  <c r="AJ185" i="4" s="1"/>
  <c r="AO185" i="4" s="1"/>
  <c r="T218" i="4"/>
  <c r="U218" i="4" s="1"/>
  <c r="W218" i="4" s="1"/>
  <c r="X218" i="4" s="1"/>
  <c r="T220" i="4"/>
  <c r="U220" i="4" s="1"/>
  <c r="W220" i="4" s="1"/>
  <c r="X220" i="4" s="1"/>
  <c r="T236" i="4"/>
  <c r="AJ236" i="4" s="1"/>
  <c r="AO236" i="4" s="1"/>
  <c r="T256" i="4"/>
  <c r="AJ256" i="4" s="1"/>
  <c r="AO256" i="4" s="1"/>
  <c r="T264" i="4"/>
  <c r="U264" i="4" s="1"/>
  <c r="W264" i="4" s="1"/>
  <c r="X264" i="4" s="1"/>
  <c r="T278" i="4"/>
  <c r="U278" i="4" s="1"/>
  <c r="W278" i="4" s="1"/>
  <c r="X278" i="4" s="1"/>
  <c r="T294" i="4"/>
  <c r="AJ294" i="4" s="1"/>
  <c r="E294" i="4" s="1"/>
  <c r="T311" i="4"/>
  <c r="AJ311" i="4" s="1"/>
  <c r="E311" i="4" s="1"/>
  <c r="T315" i="4"/>
  <c r="AJ315" i="4" s="1"/>
  <c r="E315" i="4" s="1"/>
  <c r="T319" i="4"/>
  <c r="U319" i="4" s="1"/>
  <c r="W319" i="4" s="1"/>
  <c r="X319" i="4" s="1"/>
  <c r="T307" i="4"/>
  <c r="U307" i="4" s="1"/>
  <c r="W307" i="4" s="1"/>
  <c r="X307" i="4" s="1"/>
  <c r="T83" i="4"/>
  <c r="U83" i="4" s="1"/>
  <c r="W83" i="4" s="1"/>
  <c r="X83" i="4" s="1"/>
  <c r="T95" i="4"/>
  <c r="AJ95" i="4" s="1"/>
  <c r="AO95" i="4" s="1"/>
  <c r="T103" i="4"/>
  <c r="AJ103" i="4" s="1"/>
  <c r="AO103" i="4" s="1"/>
  <c r="T144" i="4"/>
  <c r="U144" i="4" s="1"/>
  <c r="W144" i="4" s="1"/>
  <c r="X144" i="4" s="1"/>
  <c r="T152" i="4"/>
  <c r="AJ152" i="4" s="1"/>
  <c r="AK152" i="4" s="1"/>
  <c r="AL152" i="4" s="1"/>
  <c r="F152" i="4" s="1"/>
  <c r="T164" i="4"/>
  <c r="U164" i="4" s="1"/>
  <c r="W164" i="4" s="1"/>
  <c r="X164" i="4" s="1"/>
  <c r="T172" i="4"/>
  <c r="AJ172" i="4" s="1"/>
  <c r="AO172" i="4" s="1"/>
  <c r="T184" i="4"/>
  <c r="U184" i="4" s="1"/>
  <c r="W184" i="4" s="1"/>
  <c r="X184" i="4" s="1"/>
  <c r="T192" i="4"/>
  <c r="AJ192" i="4" s="1"/>
  <c r="AK192" i="4" s="1"/>
  <c r="AL192" i="4" s="1"/>
  <c r="T199" i="4"/>
  <c r="U199" i="4" s="1"/>
  <c r="W199" i="4" s="1"/>
  <c r="X199" i="4" s="1"/>
  <c r="T207" i="4"/>
  <c r="AJ207" i="4" s="1"/>
  <c r="E207" i="4" s="1"/>
  <c r="T211" i="4"/>
  <c r="AJ211" i="4" s="1"/>
  <c r="E211" i="4" s="1"/>
  <c r="T223" i="4"/>
  <c r="U223" i="4" s="1"/>
  <c r="W223" i="4" s="1"/>
  <c r="X223" i="4" s="1"/>
  <c r="T295" i="4"/>
  <c r="U295" i="4" s="1"/>
  <c r="W295" i="4" s="1"/>
  <c r="X295" i="4" s="1"/>
  <c r="T299" i="4"/>
  <c r="AJ299" i="4" s="1"/>
  <c r="AO299" i="4" s="1"/>
  <c r="T393" i="4"/>
  <c r="AJ393" i="4" s="1"/>
  <c r="E393" i="4" s="1"/>
  <c r="T418" i="4"/>
  <c r="AJ418" i="4" s="1"/>
  <c r="E418" i="4" s="1"/>
  <c r="T201" i="4"/>
  <c r="AJ201" i="4" s="1"/>
  <c r="E201" i="4" s="1"/>
  <c r="T321" i="4"/>
  <c r="U321" i="4" s="1"/>
  <c r="W321" i="4" s="1"/>
  <c r="X321" i="4" s="1"/>
  <c r="T383" i="4"/>
  <c r="AJ383" i="4" s="1"/>
  <c r="AO383" i="4" s="1"/>
  <c r="T385" i="4"/>
  <c r="AJ385" i="4" s="1"/>
  <c r="T387" i="4"/>
  <c r="AJ387" i="4" s="1"/>
  <c r="AK387" i="4" s="1"/>
  <c r="AL387" i="4" s="1"/>
  <c r="T389" i="4"/>
  <c r="U389" i="4" s="1"/>
  <c r="W389" i="4" s="1"/>
  <c r="X389" i="4" s="1"/>
  <c r="T395" i="4"/>
  <c r="AJ395" i="4" s="1"/>
  <c r="AO395" i="4" s="1"/>
  <c r="T397" i="4"/>
  <c r="U397" i="4" s="1"/>
  <c r="W397" i="4" s="1"/>
  <c r="X397" i="4" s="1"/>
  <c r="T401" i="4"/>
  <c r="AJ401" i="4" s="1"/>
  <c r="T403" i="4"/>
  <c r="U403" i="4" s="1"/>
  <c r="W403" i="4" s="1"/>
  <c r="X403" i="4" s="1"/>
  <c r="T405" i="4"/>
  <c r="U405" i="4" s="1"/>
  <c r="W405" i="4" s="1"/>
  <c r="X405" i="4" s="1"/>
  <c r="T407" i="4"/>
  <c r="AJ407" i="4" s="1"/>
  <c r="E407" i="4" s="1"/>
  <c r="T409" i="4"/>
  <c r="AJ409" i="4" s="1"/>
  <c r="AO409" i="4" s="1"/>
  <c r="T411" i="4"/>
  <c r="AJ411" i="4" s="1"/>
  <c r="T413" i="4"/>
  <c r="U413" i="4" s="1"/>
  <c r="W413" i="4" s="1"/>
  <c r="X413" i="4" s="1"/>
  <c r="T417" i="4"/>
  <c r="AJ417" i="4" s="1"/>
  <c r="AO417" i="4" s="1"/>
  <c r="T421" i="4"/>
  <c r="U421" i="4" s="1"/>
  <c r="W421" i="4" s="1"/>
  <c r="X421" i="4" s="1"/>
  <c r="T425" i="4"/>
  <c r="AJ425" i="4" s="1"/>
  <c r="E425" i="4" s="1"/>
  <c r="T429" i="4"/>
  <c r="AJ429" i="4" s="1"/>
  <c r="AO429" i="4" s="1"/>
  <c r="T56" i="4"/>
  <c r="AJ56" i="4" s="1"/>
  <c r="AO56" i="4" s="1"/>
  <c r="T63" i="4"/>
  <c r="U63" i="4" s="1"/>
  <c r="W63" i="4" s="1"/>
  <c r="X63" i="4" s="1"/>
  <c r="T87" i="4"/>
  <c r="U87" i="4" s="1"/>
  <c r="W87" i="4" s="1"/>
  <c r="X87" i="4" s="1"/>
  <c r="T122" i="4"/>
  <c r="U122" i="4" s="1"/>
  <c r="W122" i="4" s="1"/>
  <c r="X122" i="4" s="1"/>
  <c r="T176" i="4"/>
  <c r="U176" i="4" s="1"/>
  <c r="W176" i="4" s="1"/>
  <c r="X176" i="4" s="1"/>
  <c r="T308" i="4"/>
  <c r="AJ308" i="4" s="1"/>
  <c r="AO308" i="4" s="1"/>
  <c r="T310" i="4"/>
  <c r="AJ310" i="4" s="1"/>
  <c r="E310" i="4" s="1"/>
  <c r="T312" i="4"/>
  <c r="U312" i="4" s="1"/>
  <c r="W312" i="4" s="1"/>
  <c r="X312" i="4" s="1"/>
  <c r="T314" i="4"/>
  <c r="AJ314" i="4" s="1"/>
  <c r="T316" i="4"/>
  <c r="AJ316" i="4" s="1"/>
  <c r="AO316" i="4" s="1"/>
  <c r="T318" i="4"/>
  <c r="AJ318" i="4" s="1"/>
  <c r="T328" i="4"/>
  <c r="AJ328" i="4" s="1"/>
  <c r="E328" i="4" s="1"/>
  <c r="T330" i="4"/>
  <c r="AJ330" i="4" s="1"/>
  <c r="AK330" i="4" s="1"/>
  <c r="AL330" i="4" s="1"/>
  <c r="T332" i="4"/>
  <c r="U332" i="4" s="1"/>
  <c r="W332" i="4" s="1"/>
  <c r="X332" i="4" s="1"/>
  <c r="T334" i="4"/>
  <c r="U334" i="4" s="1"/>
  <c r="W334" i="4" s="1"/>
  <c r="X334" i="4" s="1"/>
  <c r="T336" i="4"/>
  <c r="AJ336" i="4" s="1"/>
  <c r="AK336" i="4" s="1"/>
  <c r="AL336" i="4" s="1"/>
  <c r="T338" i="4"/>
  <c r="U338" i="4" s="1"/>
  <c r="W338" i="4" s="1"/>
  <c r="X338" i="4" s="1"/>
  <c r="T340" i="4"/>
  <c r="U340" i="4" s="1"/>
  <c r="W340" i="4" s="1"/>
  <c r="X340" i="4" s="1"/>
  <c r="T342" i="4"/>
  <c r="U342" i="4" s="1"/>
  <c r="W342" i="4" s="1"/>
  <c r="X342" i="4" s="1"/>
  <c r="T346" i="4"/>
  <c r="AJ346" i="4" s="1"/>
  <c r="AO346" i="4" s="1"/>
  <c r="T350" i="4"/>
  <c r="U350" i="4" s="1"/>
  <c r="W350" i="4" s="1"/>
  <c r="X350" i="4" s="1"/>
  <c r="T352" i="4"/>
  <c r="U352" i="4" s="1"/>
  <c r="W352" i="4" s="1"/>
  <c r="X352" i="4" s="1"/>
  <c r="T354" i="4"/>
  <c r="U354" i="4" s="1"/>
  <c r="W354" i="4" s="1"/>
  <c r="X354" i="4" s="1"/>
  <c r="T356" i="4"/>
  <c r="U356" i="4" s="1"/>
  <c r="W356" i="4" s="1"/>
  <c r="X356" i="4" s="1"/>
  <c r="T358" i="4"/>
  <c r="AJ358" i="4" s="1"/>
  <c r="E358" i="4" s="1"/>
  <c r="T360" i="4"/>
  <c r="AJ360" i="4" s="1"/>
  <c r="E360" i="4" s="1"/>
  <c r="T362" i="4"/>
  <c r="U362" i="4" s="1"/>
  <c r="W362" i="4" s="1"/>
  <c r="X362" i="4" s="1"/>
  <c r="T364" i="4"/>
  <c r="AJ364" i="4" s="1"/>
  <c r="AK364" i="4" s="1"/>
  <c r="AL364" i="4" s="1"/>
  <c r="T366" i="4"/>
  <c r="AJ366" i="4" s="1"/>
  <c r="E366" i="4" s="1"/>
  <c r="T368" i="4"/>
  <c r="U368" i="4" s="1"/>
  <c r="W368" i="4" s="1"/>
  <c r="X368" i="4" s="1"/>
  <c r="T370" i="4"/>
  <c r="U370" i="4" s="1"/>
  <c r="W370" i="4" s="1"/>
  <c r="X370" i="4" s="1"/>
  <c r="T372" i="4"/>
  <c r="AJ372" i="4" s="1"/>
  <c r="E372" i="4" s="1"/>
  <c r="T374" i="4"/>
  <c r="U374" i="4" s="1"/>
  <c r="W374" i="4" s="1"/>
  <c r="X374" i="4" s="1"/>
  <c r="T376" i="4"/>
  <c r="U376" i="4" s="1"/>
  <c r="W376" i="4" s="1"/>
  <c r="X376" i="4" s="1"/>
  <c r="T380" i="4"/>
  <c r="U380" i="4" s="1"/>
  <c r="W380" i="4" s="1"/>
  <c r="X380" i="4" s="1"/>
  <c r="T382" i="4"/>
  <c r="AJ382" i="4" s="1"/>
  <c r="AK382" i="4" s="1"/>
  <c r="AL382" i="4" s="1"/>
  <c r="T384" i="4"/>
  <c r="AJ384" i="4" s="1"/>
  <c r="AO384" i="4" s="1"/>
  <c r="T386" i="4"/>
  <c r="AJ386" i="4" s="1"/>
  <c r="E386" i="4" s="1"/>
  <c r="T388" i="4"/>
  <c r="AJ388" i="4" s="1"/>
  <c r="AK388" i="4" s="1"/>
  <c r="AL388" i="4" s="1"/>
  <c r="T390" i="4"/>
  <c r="AJ390" i="4" s="1"/>
  <c r="T392" i="4"/>
  <c r="U392" i="4" s="1"/>
  <c r="W392" i="4" s="1"/>
  <c r="X392" i="4" s="1"/>
  <c r="T394" i="4"/>
  <c r="AJ394" i="4" s="1"/>
  <c r="AK394" i="4" s="1"/>
  <c r="AL394" i="4" s="1"/>
  <c r="T396" i="4"/>
  <c r="AJ396" i="4" s="1"/>
  <c r="AO396" i="4" s="1"/>
  <c r="T398" i="4"/>
  <c r="U398" i="4" s="1"/>
  <c r="W398" i="4" s="1"/>
  <c r="X398" i="4" s="1"/>
  <c r="T400" i="4"/>
  <c r="AJ400" i="4" s="1"/>
  <c r="E400" i="4" s="1"/>
  <c r="T402" i="4"/>
  <c r="U402" i="4" s="1"/>
  <c r="W402" i="4" s="1"/>
  <c r="X402" i="4" s="1"/>
  <c r="T404" i="4"/>
  <c r="AJ404" i="4" s="1"/>
  <c r="T406" i="4"/>
  <c r="AJ406" i="4" s="1"/>
  <c r="E406" i="4" s="1"/>
  <c r="T410" i="4"/>
  <c r="AJ410" i="4" s="1"/>
  <c r="AK410" i="4" s="1"/>
  <c r="AL410" i="4" s="1"/>
  <c r="F410" i="4" s="1"/>
  <c r="T414" i="4"/>
  <c r="U414" i="4" s="1"/>
  <c r="W414" i="4" s="1"/>
  <c r="X414" i="4" s="1"/>
  <c r="T422" i="4"/>
  <c r="U422" i="4" s="1"/>
  <c r="W422" i="4" s="1"/>
  <c r="X422" i="4" s="1"/>
  <c r="T426" i="4"/>
  <c r="AJ426" i="4" s="1"/>
  <c r="AO426" i="4" s="1"/>
  <c r="T430" i="4"/>
  <c r="U430" i="4" s="1"/>
  <c r="W430" i="4" s="1"/>
  <c r="X430" i="4" s="1"/>
  <c r="T49" i="4"/>
  <c r="U49" i="4" s="1"/>
  <c r="W49" i="4" s="1"/>
  <c r="X49" i="4" s="1"/>
  <c r="T70" i="4"/>
  <c r="U70" i="4" s="1"/>
  <c r="W70" i="4" s="1"/>
  <c r="X70" i="4" s="1"/>
  <c r="T72" i="4"/>
  <c r="U72" i="4" s="1"/>
  <c r="W72" i="4" s="1"/>
  <c r="X72" i="4" s="1"/>
  <c r="T77" i="4"/>
  <c r="AJ77" i="4" s="1"/>
  <c r="AO77" i="4" s="1"/>
  <c r="T81" i="4"/>
  <c r="AJ81" i="4" s="1"/>
  <c r="AO81" i="4" s="1"/>
  <c r="T91" i="4"/>
  <c r="U91" i="4" s="1"/>
  <c r="W91" i="4" s="1"/>
  <c r="X91" i="4" s="1"/>
  <c r="T99" i="4"/>
  <c r="AJ99" i="4" s="1"/>
  <c r="E99" i="4" s="1"/>
  <c r="T101" i="4"/>
  <c r="AJ101" i="4" s="1"/>
  <c r="AO101" i="4" s="1"/>
  <c r="T108" i="4"/>
  <c r="AJ108" i="4" s="1"/>
  <c r="AO108" i="4" s="1"/>
  <c r="T112" i="4"/>
  <c r="AJ112" i="4" s="1"/>
  <c r="T114" i="4"/>
  <c r="U114" i="4" s="1"/>
  <c r="W114" i="4" s="1"/>
  <c r="X114" i="4" s="1"/>
  <c r="T118" i="4"/>
  <c r="AJ118" i="4" s="1"/>
  <c r="T120" i="4"/>
  <c r="AJ120" i="4" s="1"/>
  <c r="T124" i="4"/>
  <c r="U124" i="4" s="1"/>
  <c r="W124" i="4" s="1"/>
  <c r="X124" i="4" s="1"/>
  <c r="T126" i="4"/>
  <c r="U126" i="4" s="1"/>
  <c r="W126" i="4" s="1"/>
  <c r="X126" i="4" s="1"/>
  <c r="T128" i="4"/>
  <c r="AJ128" i="4" s="1"/>
  <c r="E128" i="4" s="1"/>
  <c r="T132" i="4"/>
  <c r="U132" i="4" s="1"/>
  <c r="W132" i="4" s="1"/>
  <c r="X132" i="4" s="1"/>
  <c r="T134" i="4"/>
  <c r="T136" i="4"/>
  <c r="AJ136" i="4" s="1"/>
  <c r="E136" i="4" s="1"/>
  <c r="T138" i="4"/>
  <c r="AJ138" i="4" s="1"/>
  <c r="AK138" i="4" s="1"/>
  <c r="AL138" i="4" s="1"/>
  <c r="F138" i="4" s="1"/>
  <c r="T140" i="4"/>
  <c r="AJ140" i="4" s="1"/>
  <c r="T142" i="4"/>
  <c r="U142" i="4" s="1"/>
  <c r="W142" i="4" s="1"/>
  <c r="X142" i="4" s="1"/>
  <c r="T146" i="4"/>
  <c r="AJ146" i="4" s="1"/>
  <c r="AO146" i="4" s="1"/>
  <c r="T148" i="4"/>
  <c r="AJ148" i="4" s="1"/>
  <c r="E148" i="4" s="1"/>
  <c r="T150" i="4"/>
  <c r="U150" i="4" s="1"/>
  <c r="W150" i="4" s="1"/>
  <c r="X150" i="4" s="1"/>
  <c r="T154" i="4"/>
  <c r="AJ154" i="4" s="1"/>
  <c r="T156" i="4"/>
  <c r="AJ156" i="4" s="1"/>
  <c r="AK156" i="4" s="1"/>
  <c r="AL156" i="4" s="1"/>
  <c r="AP156" i="4" s="1"/>
  <c r="AQ156" i="4" s="1"/>
  <c r="T158" i="4"/>
  <c r="AJ158" i="4" s="1"/>
  <c r="E158" i="4" s="1"/>
  <c r="T160" i="4"/>
  <c r="U160" i="4" s="1"/>
  <c r="W160" i="4" s="1"/>
  <c r="X160" i="4" s="1"/>
  <c r="T162" i="4"/>
  <c r="U162" i="4" s="1"/>
  <c r="W162" i="4" s="1"/>
  <c r="X162" i="4" s="1"/>
  <c r="T166" i="4"/>
  <c r="U166" i="4" s="1"/>
  <c r="W166" i="4" s="1"/>
  <c r="X166" i="4" s="1"/>
  <c r="T168" i="4"/>
  <c r="AJ168" i="4" s="1"/>
  <c r="E168" i="4" s="1"/>
  <c r="T170" i="4"/>
  <c r="T174" i="4"/>
  <c r="U174" i="4" s="1"/>
  <c r="W174" i="4" s="1"/>
  <c r="X174" i="4" s="1"/>
  <c r="T178" i="4"/>
  <c r="U178" i="4" s="1"/>
  <c r="W178" i="4" s="1"/>
  <c r="X178" i="4" s="1"/>
  <c r="T180" i="4"/>
  <c r="AJ180" i="4" s="1"/>
  <c r="AK180" i="4" s="1"/>
  <c r="AL180" i="4" s="1"/>
  <c r="T182" i="4"/>
  <c r="U182" i="4" s="1"/>
  <c r="W182" i="4" s="1"/>
  <c r="X182" i="4" s="1"/>
  <c r="T186" i="4"/>
  <c r="U186" i="4" s="1"/>
  <c r="W186" i="4" s="1"/>
  <c r="X186" i="4" s="1"/>
  <c r="T188" i="4"/>
  <c r="AJ188" i="4" s="1"/>
  <c r="AO188" i="4" s="1"/>
  <c r="T190" i="4"/>
  <c r="U190" i="4" s="1"/>
  <c r="W190" i="4" s="1"/>
  <c r="X190" i="4" s="1"/>
  <c r="T193" i="4"/>
  <c r="U193" i="4" s="1"/>
  <c r="W193" i="4" s="1"/>
  <c r="X193" i="4" s="1"/>
  <c r="T195" i="4"/>
  <c r="U195" i="4" s="1"/>
  <c r="W195" i="4" s="1"/>
  <c r="X195" i="4" s="1"/>
  <c r="T197" i="4"/>
  <c r="AJ197" i="4" s="1"/>
  <c r="E197" i="4" s="1"/>
  <c r="T203" i="4"/>
  <c r="U203" i="4" s="1"/>
  <c r="W203" i="4" s="1"/>
  <c r="X203" i="4" s="1"/>
  <c r="T205" i="4"/>
  <c r="U205" i="4" s="1"/>
  <c r="W205" i="4" s="1"/>
  <c r="X205" i="4" s="1"/>
  <c r="T215" i="4"/>
  <c r="AJ215" i="4" s="1"/>
  <c r="T217" i="4"/>
  <c r="AJ217" i="4" s="1"/>
  <c r="E217" i="4" s="1"/>
  <c r="T219" i="4"/>
  <c r="U219" i="4" s="1"/>
  <c r="W219" i="4" s="1"/>
  <c r="X219" i="4" s="1"/>
  <c r="T221" i="4"/>
  <c r="T225" i="4"/>
  <c r="U225" i="4" s="1"/>
  <c r="W225" i="4" s="1"/>
  <c r="X225" i="4" s="1"/>
  <c r="T227" i="4"/>
  <c r="U227" i="4" s="1"/>
  <c r="W227" i="4" s="1"/>
  <c r="X227" i="4" s="1"/>
  <c r="T229" i="4"/>
  <c r="AJ229" i="4" s="1"/>
  <c r="E229" i="4" s="1"/>
  <c r="T231" i="4"/>
  <c r="U231" i="4" s="1"/>
  <c r="W231" i="4" s="1"/>
  <c r="X231" i="4" s="1"/>
  <c r="T233" i="4"/>
  <c r="U233" i="4" s="1"/>
  <c r="W233" i="4" s="1"/>
  <c r="X233" i="4" s="1"/>
  <c r="T235" i="4"/>
  <c r="U235" i="4" s="1"/>
  <c r="W235" i="4" s="1"/>
  <c r="X235" i="4" s="1"/>
  <c r="T237" i="4"/>
  <c r="AJ237" i="4" s="1"/>
  <c r="AO237" i="4" s="1"/>
  <c r="T239" i="4"/>
  <c r="AJ239" i="4" s="1"/>
  <c r="T241" i="4"/>
  <c r="AJ241" i="4" s="1"/>
  <c r="AO241" i="4" s="1"/>
  <c r="T243" i="4"/>
  <c r="AJ243" i="4" s="1"/>
  <c r="E243" i="4" s="1"/>
  <c r="T245" i="4"/>
  <c r="U245" i="4" s="1"/>
  <c r="W245" i="4" s="1"/>
  <c r="X245" i="4" s="1"/>
  <c r="T247" i="4"/>
  <c r="U247" i="4" s="1"/>
  <c r="W247" i="4" s="1"/>
  <c r="X247" i="4" s="1"/>
  <c r="T249" i="4"/>
  <c r="U249" i="4" s="1"/>
  <c r="W249" i="4" s="1"/>
  <c r="X249" i="4" s="1"/>
  <c r="T251" i="4"/>
  <c r="AJ251" i="4" s="1"/>
  <c r="E251" i="4" s="1"/>
  <c r="T253" i="4"/>
  <c r="AJ253" i="4" s="1"/>
  <c r="E253" i="4" s="1"/>
  <c r="T255" i="4"/>
  <c r="U255" i="4" s="1"/>
  <c r="W255" i="4" s="1"/>
  <c r="X255" i="4" s="1"/>
  <c r="T257" i="4"/>
  <c r="U257" i="4" s="1"/>
  <c r="W257" i="4" s="1"/>
  <c r="X257" i="4" s="1"/>
  <c r="T259" i="4"/>
  <c r="AJ259" i="4" s="1"/>
  <c r="AO259" i="4" s="1"/>
  <c r="T263" i="4"/>
  <c r="U263" i="4" s="1"/>
  <c r="W263" i="4" s="1"/>
  <c r="X263" i="4" s="1"/>
  <c r="T265" i="4"/>
  <c r="AJ265" i="4" s="1"/>
  <c r="AO265" i="4" s="1"/>
  <c r="T267" i="4"/>
  <c r="U267" i="4" s="1"/>
  <c r="W267" i="4" s="1"/>
  <c r="X267" i="4" s="1"/>
  <c r="T269" i="4"/>
  <c r="U269" i="4" s="1"/>
  <c r="W269" i="4" s="1"/>
  <c r="X269" i="4" s="1"/>
  <c r="T271" i="4"/>
  <c r="U271" i="4" s="1"/>
  <c r="W271" i="4" s="1"/>
  <c r="X271" i="4" s="1"/>
  <c r="T273" i="4"/>
  <c r="U273" i="4" s="1"/>
  <c r="W273" i="4" s="1"/>
  <c r="X273" i="4" s="1"/>
  <c r="T275" i="4"/>
  <c r="U275" i="4" s="1"/>
  <c r="W275" i="4" s="1"/>
  <c r="X275" i="4" s="1"/>
  <c r="T279" i="4"/>
  <c r="U279" i="4" s="1"/>
  <c r="W279" i="4" s="1"/>
  <c r="X279" i="4" s="1"/>
  <c r="T281" i="4"/>
  <c r="U281" i="4" s="1"/>
  <c r="W281" i="4" s="1"/>
  <c r="X281" i="4" s="1"/>
  <c r="T283" i="4"/>
  <c r="U283" i="4" s="1"/>
  <c r="W283" i="4" s="1"/>
  <c r="X283" i="4" s="1"/>
  <c r="T285" i="4"/>
  <c r="AJ285" i="4" s="1"/>
  <c r="AO285" i="4" s="1"/>
  <c r="T287" i="4"/>
  <c r="U287" i="4" s="1"/>
  <c r="W287" i="4" s="1"/>
  <c r="X287" i="4" s="1"/>
  <c r="T289" i="4"/>
  <c r="U289" i="4" s="1"/>
  <c r="W289" i="4" s="1"/>
  <c r="X289" i="4" s="1"/>
  <c r="T291" i="4"/>
  <c r="U291" i="4" s="1"/>
  <c r="W291" i="4" s="1"/>
  <c r="X291" i="4" s="1"/>
  <c r="T293" i="4"/>
  <c r="U293" i="4" s="1"/>
  <c r="W293" i="4" s="1"/>
  <c r="X293" i="4" s="1"/>
  <c r="T297" i="4"/>
  <c r="U297" i="4" s="1"/>
  <c r="W297" i="4" s="1"/>
  <c r="X297" i="4" s="1"/>
  <c r="T303" i="4"/>
  <c r="AJ303" i="4" s="1"/>
  <c r="AO303" i="4" s="1"/>
  <c r="T305" i="4"/>
  <c r="AJ305" i="4" s="1"/>
  <c r="AO305" i="4" s="1"/>
  <c r="T309" i="4"/>
  <c r="AJ309" i="4" s="1"/>
  <c r="AO309" i="4" s="1"/>
  <c r="T323" i="4"/>
  <c r="AJ323" i="4" s="1"/>
  <c r="T325" i="4"/>
  <c r="U325" i="4" s="1"/>
  <c r="W325" i="4" s="1"/>
  <c r="X325" i="4" s="1"/>
  <c r="T378" i="4"/>
  <c r="AJ378" i="4" s="1"/>
  <c r="E378" i="4" s="1"/>
  <c r="T58" i="4"/>
  <c r="AJ58" i="4" s="1"/>
  <c r="T74" i="4"/>
  <c r="U74" i="4" s="1"/>
  <c r="W74" i="4" s="1"/>
  <c r="X74" i="4" s="1"/>
  <c r="T78" i="4"/>
  <c r="U78" i="4" s="1"/>
  <c r="W78" i="4" s="1"/>
  <c r="X78" i="4" s="1"/>
  <c r="T80" i="4"/>
  <c r="AJ80" i="4" s="1"/>
  <c r="E80" i="4" s="1"/>
  <c r="T88" i="4"/>
  <c r="AJ88" i="4" s="1"/>
  <c r="T100" i="4"/>
  <c r="U100" i="4" s="1"/>
  <c r="W100" i="4" s="1"/>
  <c r="X100" i="4" s="1"/>
  <c r="T111" i="4"/>
  <c r="U111" i="4" s="1"/>
  <c r="W111" i="4" s="1"/>
  <c r="X111" i="4" s="1"/>
  <c r="T117" i="4"/>
  <c r="U117" i="4" s="1"/>
  <c r="W117" i="4" s="1"/>
  <c r="X117" i="4" s="1"/>
  <c r="T119" i="4"/>
  <c r="AJ119" i="4" s="1"/>
  <c r="E119" i="4" s="1"/>
  <c r="T121" i="4"/>
  <c r="AJ121" i="4" s="1"/>
  <c r="E121" i="4" s="1"/>
  <c r="T123" i="4"/>
  <c r="U123" i="4" s="1"/>
  <c r="W123" i="4" s="1"/>
  <c r="X123" i="4" s="1"/>
  <c r="T125" i="4"/>
  <c r="U125" i="4" s="1"/>
  <c r="W125" i="4" s="1"/>
  <c r="X125" i="4" s="1"/>
  <c r="T131" i="4"/>
  <c r="T133" i="4"/>
  <c r="AJ133" i="4" s="1"/>
  <c r="T137" i="4"/>
  <c r="U137" i="4" s="1"/>
  <c r="W137" i="4" s="1"/>
  <c r="X137" i="4" s="1"/>
  <c r="T139" i="4"/>
  <c r="AJ139" i="4" s="1"/>
  <c r="E139" i="4" s="1"/>
  <c r="T141" i="4"/>
  <c r="AJ141" i="4" s="1"/>
  <c r="T153" i="4"/>
  <c r="U153" i="4" s="1"/>
  <c r="W153" i="4" s="1"/>
  <c r="X153" i="4" s="1"/>
  <c r="T155" i="4"/>
  <c r="U155" i="4" s="1"/>
  <c r="W155" i="4" s="1"/>
  <c r="X155" i="4" s="1"/>
  <c r="T163" i="4"/>
  <c r="AJ163" i="4" s="1"/>
  <c r="T165" i="4"/>
  <c r="U165" i="4" s="1"/>
  <c r="W165" i="4" s="1"/>
  <c r="X165" i="4" s="1"/>
  <c r="T167" i="4"/>
  <c r="AJ167" i="4" s="1"/>
  <c r="T169" i="4"/>
  <c r="U169" i="4" s="1"/>
  <c r="W169" i="4" s="1"/>
  <c r="X169" i="4" s="1"/>
  <c r="T171" i="4"/>
  <c r="U171" i="4" s="1"/>
  <c r="W171" i="4" s="1"/>
  <c r="X171" i="4" s="1"/>
  <c r="T173" i="4"/>
  <c r="U173" i="4" s="1"/>
  <c r="W173" i="4" s="1"/>
  <c r="X173" i="4" s="1"/>
  <c r="T175" i="4"/>
  <c r="AJ175" i="4" s="1"/>
  <c r="AK175" i="4" s="1"/>
  <c r="AL175" i="4" s="1"/>
  <c r="T177" i="4"/>
  <c r="AJ177" i="4" s="1"/>
  <c r="AK177" i="4" s="1"/>
  <c r="AL177" i="4" s="1"/>
  <c r="AP177" i="4" s="1"/>
  <c r="AQ177" i="4" s="1"/>
  <c r="T179" i="4"/>
  <c r="AJ179" i="4" s="1"/>
  <c r="T181" i="4"/>
  <c r="AJ181" i="4" s="1"/>
  <c r="AK181" i="4" s="1"/>
  <c r="AL181" i="4" s="1"/>
  <c r="T183" i="4"/>
  <c r="T187" i="4"/>
  <c r="U187" i="4" s="1"/>
  <c r="W187" i="4" s="1"/>
  <c r="X187" i="4" s="1"/>
  <c r="T189" i="4"/>
  <c r="U189" i="4" s="1"/>
  <c r="W189" i="4" s="1"/>
  <c r="X189" i="4" s="1"/>
  <c r="T191" i="4"/>
  <c r="AJ191" i="4" s="1"/>
  <c r="E191" i="4" s="1"/>
  <c r="T194" i="4"/>
  <c r="U194" i="4" s="1"/>
  <c r="W194" i="4" s="1"/>
  <c r="X194" i="4" s="1"/>
  <c r="T198" i="4"/>
  <c r="AJ198" i="4" s="1"/>
  <c r="AK198" i="4" s="1"/>
  <c r="AL198" i="4" s="1"/>
  <c r="T202" i="4"/>
  <c r="AJ202" i="4" s="1"/>
  <c r="AK202" i="4" s="1"/>
  <c r="AL202" i="4" s="1"/>
  <c r="AP202" i="4" s="1"/>
  <c r="AQ202" i="4" s="1"/>
  <c r="T204" i="4"/>
  <c r="AJ204" i="4" s="1"/>
  <c r="AO204" i="4" s="1"/>
  <c r="T206" i="4"/>
  <c r="U206" i="4" s="1"/>
  <c r="W206" i="4" s="1"/>
  <c r="X206" i="4" s="1"/>
  <c r="T208" i="4"/>
  <c r="U208" i="4" s="1"/>
  <c r="W208" i="4" s="1"/>
  <c r="X208" i="4" s="1"/>
  <c r="T210" i="4"/>
  <c r="U210" i="4" s="1"/>
  <c r="W210" i="4" s="1"/>
  <c r="X210" i="4" s="1"/>
  <c r="T216" i="4"/>
  <c r="U216" i="4" s="1"/>
  <c r="W216" i="4" s="1"/>
  <c r="X216" i="4" s="1"/>
  <c r="T222" i="4"/>
  <c r="U222" i="4" s="1"/>
  <c r="W222" i="4" s="1"/>
  <c r="X222" i="4" s="1"/>
  <c r="T224" i="4"/>
  <c r="AJ224" i="4" s="1"/>
  <c r="AO224" i="4" s="1"/>
  <c r="T228" i="4"/>
  <c r="AJ228" i="4" s="1"/>
  <c r="T230" i="4"/>
  <c r="U230" i="4" s="1"/>
  <c r="W230" i="4" s="1"/>
  <c r="X230" i="4" s="1"/>
  <c r="T232" i="4"/>
  <c r="AJ232" i="4" s="1"/>
  <c r="T234" i="4"/>
  <c r="AJ234" i="4" s="1"/>
  <c r="AK234" i="4" s="1"/>
  <c r="AL234" i="4" s="1"/>
  <c r="T238" i="4"/>
  <c r="U238" i="4" s="1"/>
  <c r="W238" i="4" s="1"/>
  <c r="X238" i="4" s="1"/>
  <c r="T240" i="4"/>
  <c r="U240" i="4" s="1"/>
  <c r="W240" i="4" s="1"/>
  <c r="X240" i="4" s="1"/>
  <c r="T244" i="4"/>
  <c r="U244" i="4" s="1"/>
  <c r="W244" i="4" s="1"/>
  <c r="X244" i="4" s="1"/>
  <c r="T254" i="4"/>
  <c r="AJ254" i="4" s="1"/>
  <c r="T260" i="4"/>
  <c r="U260" i="4" s="1"/>
  <c r="W260" i="4" s="1"/>
  <c r="X260" i="4" s="1"/>
  <c r="T262" i="4"/>
  <c r="AJ262" i="4" s="1"/>
  <c r="AO262" i="4" s="1"/>
  <c r="T266" i="4"/>
  <c r="U266" i="4" s="1"/>
  <c r="W266" i="4" s="1"/>
  <c r="X266" i="4" s="1"/>
  <c r="T268" i="4"/>
  <c r="AJ268" i="4" s="1"/>
  <c r="T270" i="4"/>
  <c r="U270" i="4" s="1"/>
  <c r="W270" i="4" s="1"/>
  <c r="X270" i="4" s="1"/>
  <c r="T276" i="4"/>
  <c r="U276" i="4" s="1"/>
  <c r="W276" i="4" s="1"/>
  <c r="X276" i="4" s="1"/>
  <c r="T280" i="4"/>
  <c r="U280" i="4" s="1"/>
  <c r="W280" i="4" s="1"/>
  <c r="X280" i="4" s="1"/>
  <c r="T282" i="4"/>
  <c r="AJ282" i="4" s="1"/>
  <c r="E282" i="4" s="1"/>
  <c r="T288" i="4"/>
  <c r="U288" i="4" s="1"/>
  <c r="W288" i="4" s="1"/>
  <c r="X288" i="4" s="1"/>
  <c r="T290" i="4"/>
  <c r="U290" i="4" s="1"/>
  <c r="W290" i="4" s="1"/>
  <c r="X290" i="4" s="1"/>
  <c r="T296" i="4"/>
  <c r="AJ296" i="4" s="1"/>
  <c r="E296" i="4" s="1"/>
  <c r="T298" i="4"/>
  <c r="AJ298" i="4" s="1"/>
  <c r="E298" i="4" s="1"/>
  <c r="T306" i="4"/>
  <c r="U306" i="4" s="1"/>
  <c r="W306" i="4" s="1"/>
  <c r="X306" i="4" s="1"/>
  <c r="T320" i="4"/>
  <c r="U320" i="4" s="1"/>
  <c r="W320" i="4" s="1"/>
  <c r="X320" i="4" s="1"/>
  <c r="T324" i="4"/>
  <c r="AJ324" i="4" s="1"/>
  <c r="AO324" i="4" s="1"/>
  <c r="T326" i="4"/>
  <c r="U326" i="4" s="1"/>
  <c r="W326" i="4" s="1"/>
  <c r="X326" i="4" s="1"/>
  <c r="S40" i="4"/>
  <c r="J49" i="4" s="1"/>
  <c r="T431" i="4"/>
  <c r="U431" i="4" s="1"/>
  <c r="W431" i="4" s="1"/>
  <c r="X431" i="4" s="1"/>
  <c r="T64" i="4"/>
  <c r="U64" i="4" s="1"/>
  <c r="W64" i="4" s="1"/>
  <c r="X64" i="4" s="1"/>
  <c r="T68" i="4"/>
  <c r="U68" i="4" s="1"/>
  <c r="W68" i="4" s="1"/>
  <c r="X68" i="4" s="1"/>
  <c r="T67" i="4"/>
  <c r="AJ67" i="4" s="1"/>
  <c r="T55" i="4"/>
  <c r="U55" i="4" s="1"/>
  <c r="W55" i="4" s="1"/>
  <c r="X55" i="4" s="1"/>
  <c r="T57" i="4"/>
  <c r="AJ57" i="4" s="1"/>
  <c r="AK57" i="4" s="1"/>
  <c r="AL57" i="4" s="1"/>
  <c r="T59" i="4"/>
  <c r="U59" i="4" s="1"/>
  <c r="W59" i="4" s="1"/>
  <c r="X59" i="4" s="1"/>
  <c r="T109" i="4"/>
  <c r="AJ109" i="4" s="1"/>
  <c r="T113" i="4"/>
  <c r="U113" i="4" s="1"/>
  <c r="W113" i="4" s="1"/>
  <c r="X113" i="4" s="1"/>
  <c r="T115" i="4"/>
  <c r="U115" i="4" s="1"/>
  <c r="W115" i="4" s="1"/>
  <c r="X115" i="4" s="1"/>
  <c r="T61" i="4"/>
  <c r="AJ61" i="4" s="1"/>
  <c r="T85" i="4"/>
  <c r="AJ85" i="4" s="1"/>
  <c r="AK85" i="4" s="1"/>
  <c r="AL85" i="4" s="1"/>
  <c r="T89" i="4"/>
  <c r="AJ89" i="4" s="1"/>
  <c r="T93" i="4"/>
  <c r="U93" i="4" s="1"/>
  <c r="W93" i="4" s="1"/>
  <c r="X93" i="4" s="1"/>
  <c r="T97" i="4"/>
  <c r="U97" i="4" s="1"/>
  <c r="W97" i="4" s="1"/>
  <c r="X97" i="4" s="1"/>
  <c r="T76" i="4"/>
  <c r="U76" i="4" s="1"/>
  <c r="W76" i="4" s="1"/>
  <c r="X76" i="4" s="1"/>
  <c r="T82" i="4"/>
  <c r="U82" i="4" s="1"/>
  <c r="W82" i="4" s="1"/>
  <c r="X82" i="4" s="1"/>
  <c r="T92" i="4"/>
  <c r="U92" i="4" s="1"/>
  <c r="W92" i="4" s="1"/>
  <c r="X92" i="4" s="1"/>
  <c r="T94" i="4"/>
  <c r="U94" i="4" s="1"/>
  <c r="W94" i="4" s="1"/>
  <c r="X94" i="4" s="1"/>
  <c r="T96" i="4"/>
  <c r="U96" i="4" s="1"/>
  <c r="W96" i="4" s="1"/>
  <c r="X96" i="4" s="1"/>
  <c r="T98" i="4"/>
  <c r="AJ98" i="4" s="1"/>
  <c r="T102" i="4"/>
  <c r="U102" i="4" s="1"/>
  <c r="W102" i="4" s="1"/>
  <c r="X102" i="4" s="1"/>
  <c r="T104" i="4"/>
  <c r="U104" i="4" s="1"/>
  <c r="W104" i="4" s="1"/>
  <c r="X104" i="4" s="1"/>
  <c r="T106" i="4"/>
  <c r="AJ106" i="4" s="1"/>
  <c r="AK106" i="4" s="1"/>
  <c r="AL106" i="4" s="1"/>
  <c r="T110" i="4"/>
  <c r="U110" i="4" s="1"/>
  <c r="W110" i="4" s="1"/>
  <c r="X110" i="4" s="1"/>
  <c r="T116" i="4"/>
  <c r="AJ116" i="4" s="1"/>
  <c r="T69" i="4"/>
  <c r="AJ69" i="4" s="1"/>
  <c r="T75" i="4"/>
  <c r="AJ75" i="4" s="1"/>
  <c r="AK75" i="4" s="1"/>
  <c r="AL75" i="4" s="1"/>
  <c r="T79" i="4"/>
  <c r="U79" i="4" s="1"/>
  <c r="W79" i="4" s="1"/>
  <c r="X79" i="4" s="1"/>
  <c r="T62" i="4"/>
  <c r="U62" i="4" s="1"/>
  <c r="W62" i="4" s="1"/>
  <c r="X62" i="4" s="1"/>
  <c r="T65" i="4"/>
  <c r="U65" i="4" s="1"/>
  <c r="W65" i="4" s="1"/>
  <c r="X65" i="4" s="1"/>
  <c r="T90" i="4"/>
  <c r="AJ90" i="4" s="1"/>
  <c r="AK90" i="4" s="1"/>
  <c r="AL90" i="4" s="1"/>
  <c r="T54" i="4"/>
  <c r="T52" i="4"/>
  <c r="U52" i="4" s="1"/>
  <c r="W52" i="4" s="1"/>
  <c r="X52" i="4" s="1"/>
  <c r="T408" i="4"/>
  <c r="U408" i="4" s="1"/>
  <c r="W408" i="4" s="1"/>
  <c r="X408" i="4" s="1"/>
  <c r="T107" i="4"/>
  <c r="AJ107" i="4" s="1"/>
  <c r="AK107" i="4" s="1"/>
  <c r="AL107" i="4" s="1"/>
  <c r="AK315" i="4"/>
  <c r="AL315" i="4" s="1"/>
  <c r="T381" i="4"/>
  <c r="AJ381" i="4" s="1"/>
  <c r="T391" i="4"/>
  <c r="AJ391" i="4" s="1"/>
  <c r="AK391" i="4" s="1"/>
  <c r="AL391" i="4" s="1"/>
  <c r="T399" i="4"/>
  <c r="AJ399" i="4" s="1"/>
  <c r="AK399" i="4" s="1"/>
  <c r="AL399" i="4" s="1"/>
  <c r="T415" i="4"/>
  <c r="U415" i="4" s="1"/>
  <c r="W415" i="4" s="1"/>
  <c r="X415" i="4" s="1"/>
  <c r="T419" i="4"/>
  <c r="U419" i="4" s="1"/>
  <c r="W419" i="4" s="1"/>
  <c r="X419" i="4" s="1"/>
  <c r="T423" i="4"/>
  <c r="AJ423" i="4" s="1"/>
  <c r="AK423" i="4" s="1"/>
  <c r="AL423" i="4" s="1"/>
  <c r="T427" i="4"/>
  <c r="U427" i="4" s="1"/>
  <c r="W427" i="4" s="1"/>
  <c r="X427" i="4" s="1"/>
  <c r="T412" i="4"/>
  <c r="AJ412" i="4" s="1"/>
  <c r="AK412" i="4" s="1"/>
  <c r="AL412" i="4" s="1"/>
  <c r="T420" i="4"/>
  <c r="AJ420" i="4" s="1"/>
  <c r="AK420" i="4" s="1"/>
  <c r="AL420" i="4" s="1"/>
  <c r="T428" i="4"/>
  <c r="AJ428" i="4" s="1"/>
  <c r="T416" i="4"/>
  <c r="U416" i="4" s="1"/>
  <c r="W416" i="4" s="1"/>
  <c r="X416" i="4" s="1"/>
  <c r="T424" i="4"/>
  <c r="U424" i="4" s="1"/>
  <c r="W424" i="4" s="1"/>
  <c r="X424" i="4" s="1"/>
  <c r="T51" i="4"/>
  <c r="AJ51" i="4" s="1"/>
  <c r="AK51" i="4" s="1"/>
  <c r="AL51" i="4" s="1"/>
  <c r="T50" i="4"/>
  <c r="AJ50" i="4" s="1"/>
  <c r="Q43" i="4"/>
  <c r="U248" i="4" l="1"/>
  <c r="W248" i="4" s="1"/>
  <c r="X248" i="4" s="1"/>
  <c r="AO248" i="4"/>
  <c r="U143" i="4"/>
  <c r="W143" i="4" s="1"/>
  <c r="X143" i="4" s="1"/>
  <c r="AR145" i="4"/>
  <c r="AS145" i="4" s="1"/>
  <c r="G145" i="4" s="1"/>
  <c r="H145" i="4" s="1"/>
  <c r="AO129" i="4"/>
  <c r="U129" i="4"/>
  <c r="W129" i="4" s="1"/>
  <c r="X129" i="4" s="1"/>
  <c r="AO377" i="4"/>
  <c r="AK248" i="4"/>
  <c r="AL248" i="4" s="1"/>
  <c r="F248" i="4" s="1"/>
  <c r="AK200" i="4"/>
  <c r="AL200" i="4" s="1"/>
  <c r="AP200" i="4" s="1"/>
  <c r="AQ200" i="4" s="1"/>
  <c r="U331" i="4"/>
  <c r="W331" i="4" s="1"/>
  <c r="X331" i="4" s="1"/>
  <c r="E152" i="4"/>
  <c r="E60" i="4"/>
  <c r="U425" i="4"/>
  <c r="W425" i="4" s="1"/>
  <c r="X425" i="4" s="1"/>
  <c r="J145" i="4"/>
  <c r="J107" i="4"/>
  <c r="J106" i="4"/>
  <c r="U284" i="4"/>
  <c r="W284" i="4" s="1"/>
  <c r="X284" i="4" s="1"/>
  <c r="AJ380" i="4"/>
  <c r="AK380" i="4" s="1"/>
  <c r="AL380" i="4" s="1"/>
  <c r="AP380" i="4" s="1"/>
  <c r="AQ380" i="4" s="1"/>
  <c r="U317" i="4"/>
  <c r="W317" i="4" s="1"/>
  <c r="X317" i="4" s="1"/>
  <c r="AK214" i="4"/>
  <c r="AL214" i="4" s="1"/>
  <c r="AP214" i="4" s="1"/>
  <c r="AQ214" i="4" s="1"/>
  <c r="AO418" i="4"/>
  <c r="AK185" i="4"/>
  <c r="AL185" i="4" s="1"/>
  <c r="F185" i="4" s="1"/>
  <c r="U418" i="4"/>
  <c r="W418" i="4" s="1"/>
  <c r="X418" i="4" s="1"/>
  <c r="AK129" i="4"/>
  <c r="AL129" i="4" s="1"/>
  <c r="F129" i="4" s="1"/>
  <c r="AJ389" i="4"/>
  <c r="AO389" i="4" s="1"/>
  <c r="F145" i="4"/>
  <c r="U146" i="4"/>
  <c r="W146" i="4" s="1"/>
  <c r="X146" i="4" s="1"/>
  <c r="AO211" i="4"/>
  <c r="E149" i="4"/>
  <c r="U337" i="4"/>
  <c r="W337" i="4" s="1"/>
  <c r="X337" i="4" s="1"/>
  <c r="AJ126" i="4"/>
  <c r="AO126" i="4" s="1"/>
  <c r="AO84" i="4"/>
  <c r="AJ304" i="4"/>
  <c r="AO304" i="4" s="1"/>
  <c r="E135" i="4"/>
  <c r="U328" i="4"/>
  <c r="W328" i="4" s="1"/>
  <c r="X328" i="4" s="1"/>
  <c r="E346" i="4"/>
  <c r="E237" i="4"/>
  <c r="U372" i="4"/>
  <c r="W372" i="4" s="1"/>
  <c r="X372" i="4" s="1"/>
  <c r="U364" i="4"/>
  <c r="W364" i="4" s="1"/>
  <c r="X364" i="4" s="1"/>
  <c r="E236" i="4"/>
  <c r="AK417" i="4"/>
  <c r="AL417" i="4" s="1"/>
  <c r="AP417" i="4" s="1"/>
  <c r="AQ417" i="4" s="1"/>
  <c r="AR417" i="4" s="1"/>
  <c r="AS417" i="4" s="1"/>
  <c r="G417" i="4" s="1"/>
  <c r="H417" i="4" s="1"/>
  <c r="AK60" i="4"/>
  <c r="AL60" i="4" s="1"/>
  <c r="AP60" i="4" s="1"/>
  <c r="AQ60" i="4" s="1"/>
  <c r="AR60" i="4" s="1"/>
  <c r="AS60" i="4" s="1"/>
  <c r="G60" i="4" s="1"/>
  <c r="H60" i="4" s="1"/>
  <c r="AO393" i="4"/>
  <c r="U390" i="4"/>
  <c r="W390" i="4" s="1"/>
  <c r="X390" i="4" s="1"/>
  <c r="U382" i="4"/>
  <c r="W382" i="4" s="1"/>
  <c r="X382" i="4" s="1"/>
  <c r="U149" i="4"/>
  <c r="W149" i="4" s="1"/>
  <c r="X149" i="4" s="1"/>
  <c r="U336" i="4"/>
  <c r="W336" i="4" s="1"/>
  <c r="X336" i="4" s="1"/>
  <c r="U393" i="4"/>
  <c r="W393" i="4" s="1"/>
  <c r="X393" i="4" s="1"/>
  <c r="U407" i="4"/>
  <c r="W407" i="4" s="1"/>
  <c r="X407" i="4" s="1"/>
  <c r="AJ369" i="4"/>
  <c r="E369" i="4" s="1"/>
  <c r="AJ144" i="4"/>
  <c r="AO144" i="4" s="1"/>
  <c r="AJ71" i="4"/>
  <c r="AO71" i="4" s="1"/>
  <c r="AJ226" i="4"/>
  <c r="AO226" i="4" s="1"/>
  <c r="U135" i="4"/>
  <c r="W135" i="4" s="1"/>
  <c r="X135" i="4" s="1"/>
  <c r="E426" i="4"/>
  <c r="U426" i="4"/>
  <c r="W426" i="4" s="1"/>
  <c r="X426" i="4" s="1"/>
  <c r="AK84" i="4"/>
  <c r="AL84" i="4" s="1"/>
  <c r="AP84" i="4" s="1"/>
  <c r="AQ84" i="4" s="1"/>
  <c r="U346" i="4"/>
  <c r="W346" i="4" s="1"/>
  <c r="X346" i="4" s="1"/>
  <c r="U60" i="4"/>
  <c r="W60" i="4" s="1"/>
  <c r="X60" i="4" s="1"/>
  <c r="AK149" i="4"/>
  <c r="AL149" i="4" s="1"/>
  <c r="F149" i="4" s="1"/>
  <c r="AO294" i="4"/>
  <c r="U401" i="4"/>
  <c r="W401" i="4" s="1"/>
  <c r="X401" i="4" s="1"/>
  <c r="U84" i="4"/>
  <c r="W84" i="4" s="1"/>
  <c r="X84" i="4" s="1"/>
  <c r="U355" i="4"/>
  <c r="W355" i="4" s="1"/>
  <c r="X355" i="4" s="1"/>
  <c r="AJ252" i="4"/>
  <c r="AO252" i="4" s="1"/>
  <c r="E261" i="4"/>
  <c r="AK365" i="4"/>
  <c r="AL365" i="4" s="1"/>
  <c r="AP365" i="4" s="1"/>
  <c r="AQ365" i="4" s="1"/>
  <c r="AJ212" i="4"/>
  <c r="AO212" i="4" s="1"/>
  <c r="AO351" i="4"/>
  <c r="AK73" i="4"/>
  <c r="AL73" i="4" s="1"/>
  <c r="AP73" i="4" s="1"/>
  <c r="AQ73" i="4" s="1"/>
  <c r="E396" i="4"/>
  <c r="U351" i="4"/>
  <c r="W351" i="4" s="1"/>
  <c r="X351" i="4" s="1"/>
  <c r="AJ362" i="4"/>
  <c r="AO362" i="4" s="1"/>
  <c r="U322" i="4"/>
  <c r="W322" i="4" s="1"/>
  <c r="X322" i="4" s="1"/>
  <c r="E322" i="4"/>
  <c r="U250" i="4"/>
  <c r="W250" i="4" s="1"/>
  <c r="X250" i="4" s="1"/>
  <c r="AO73" i="4"/>
  <c r="U313" i="4"/>
  <c r="W313" i="4" s="1"/>
  <c r="X313" i="4" s="1"/>
  <c r="U387" i="4"/>
  <c r="W387" i="4" s="1"/>
  <c r="X387" i="4" s="1"/>
  <c r="U103" i="4"/>
  <c r="W103" i="4" s="1"/>
  <c r="X103" i="4" s="1"/>
  <c r="AK409" i="4"/>
  <c r="AL409" i="4" s="1"/>
  <c r="AP409" i="4" s="1"/>
  <c r="AQ409" i="4" s="1"/>
  <c r="AR409" i="4" s="1"/>
  <c r="AS409" i="4" s="1"/>
  <c r="G409" i="4" s="1"/>
  <c r="H409" i="4" s="1"/>
  <c r="AK207" i="4"/>
  <c r="AL207" i="4" s="1"/>
  <c r="F207" i="4" s="1"/>
  <c r="E172" i="4"/>
  <c r="E105" i="4"/>
  <c r="AJ127" i="4"/>
  <c r="AO127" i="4" s="1"/>
  <c r="AJ333" i="4"/>
  <c r="E333" i="4" s="1"/>
  <c r="AJ422" i="4"/>
  <c r="AO422" i="4" s="1"/>
  <c r="U310" i="4"/>
  <c r="W310" i="4" s="1"/>
  <c r="X310" i="4" s="1"/>
  <c r="AJ354" i="4"/>
  <c r="E354" i="4" s="1"/>
  <c r="AJ357" i="4"/>
  <c r="AO357" i="4" s="1"/>
  <c r="AJ271" i="4"/>
  <c r="E271" i="4" s="1"/>
  <c r="AJ379" i="4"/>
  <c r="AK379" i="4" s="1"/>
  <c r="AL379" i="4" s="1"/>
  <c r="F379" i="4" s="1"/>
  <c r="AO258" i="4"/>
  <c r="E196" i="4"/>
  <c r="AJ327" i="4"/>
  <c r="AO327" i="4" s="1"/>
  <c r="U318" i="4"/>
  <c r="W318" i="4" s="1"/>
  <c r="X318" i="4" s="1"/>
  <c r="AJ373" i="4"/>
  <c r="AO373" i="4" s="1"/>
  <c r="U192" i="4"/>
  <c r="W192" i="4" s="1"/>
  <c r="X192" i="4" s="1"/>
  <c r="AJ83" i="4"/>
  <c r="AO83" i="4" s="1"/>
  <c r="U118" i="4"/>
  <c r="W118" i="4" s="1"/>
  <c r="X118" i="4" s="1"/>
  <c r="AJ242" i="4"/>
  <c r="AO242" i="4" s="1"/>
  <c r="AJ341" i="4"/>
  <c r="AO341" i="4" s="1"/>
  <c r="AO214" i="4"/>
  <c r="AJ398" i="4"/>
  <c r="AO398" i="4" s="1"/>
  <c r="AK311" i="4"/>
  <c r="AL311" i="4" s="1"/>
  <c r="F311" i="4" s="1"/>
  <c r="AJ209" i="4"/>
  <c r="AO209" i="4" s="1"/>
  <c r="AK301" i="4"/>
  <c r="AL301" i="4" s="1"/>
  <c r="AP301" i="4" s="1"/>
  <c r="AQ301" i="4" s="1"/>
  <c r="AR301" i="4" s="1"/>
  <c r="AS301" i="4" s="1"/>
  <c r="G301" i="4" s="1"/>
  <c r="H301" i="4" s="1"/>
  <c r="AJ403" i="4"/>
  <c r="AK403" i="4" s="1"/>
  <c r="AL403" i="4" s="1"/>
  <c r="F403" i="4" s="1"/>
  <c r="U311" i="4"/>
  <c r="W311" i="4" s="1"/>
  <c r="X311" i="4" s="1"/>
  <c r="U375" i="4"/>
  <c r="W375" i="4" s="1"/>
  <c r="X375" i="4" s="1"/>
  <c r="U256" i="4"/>
  <c r="W256" i="4" s="1"/>
  <c r="X256" i="4" s="1"/>
  <c r="AJ421" i="4"/>
  <c r="AO421" i="4" s="1"/>
  <c r="E409" i="4"/>
  <c r="AK426" i="4"/>
  <c r="AL426" i="4" s="1"/>
  <c r="AP426" i="4" s="1"/>
  <c r="AQ426" i="4" s="1"/>
  <c r="AR426" i="4" s="1"/>
  <c r="AS426" i="4" s="1"/>
  <c r="G426" i="4" s="1"/>
  <c r="H426" i="4" s="1"/>
  <c r="AK328" i="4"/>
  <c r="AL328" i="4" s="1"/>
  <c r="AP328" i="4" s="1"/>
  <c r="AQ328" i="4" s="1"/>
  <c r="AK309" i="4"/>
  <c r="AL309" i="4" s="1"/>
  <c r="AP309" i="4" s="1"/>
  <c r="AQ309" i="4" s="1"/>
  <c r="AR309" i="4" s="1"/>
  <c r="AS309" i="4" s="1"/>
  <c r="G309" i="4" s="1"/>
  <c r="H309" i="4" s="1"/>
  <c r="AO310" i="4"/>
  <c r="AK258" i="4"/>
  <c r="AL258" i="4" s="1"/>
  <c r="F258" i="4" s="1"/>
  <c r="AK236" i="4"/>
  <c r="AL236" i="4" s="1"/>
  <c r="F236" i="4" s="1"/>
  <c r="AK196" i="4"/>
  <c r="AL196" i="4" s="1"/>
  <c r="AP196" i="4" s="1"/>
  <c r="AQ196" i="4" s="1"/>
  <c r="AR196" i="4" s="1"/>
  <c r="AS196" i="4" s="1"/>
  <c r="G196" i="4" s="1"/>
  <c r="H196" i="4" s="1"/>
  <c r="AK393" i="4"/>
  <c r="AL393" i="4" s="1"/>
  <c r="F393" i="4" s="1"/>
  <c r="AK294" i="4"/>
  <c r="AL294" i="4" s="1"/>
  <c r="F294" i="4" s="1"/>
  <c r="U406" i="4"/>
  <c r="W406" i="4" s="1"/>
  <c r="X406" i="4" s="1"/>
  <c r="U185" i="4"/>
  <c r="W185" i="4" s="1"/>
  <c r="X185" i="4" s="1"/>
  <c r="AK359" i="4"/>
  <c r="AL359" i="4" s="1"/>
  <c r="F359" i="4" s="1"/>
  <c r="AJ356" i="4"/>
  <c r="AO356" i="4" s="1"/>
  <c r="U236" i="4"/>
  <c r="W236" i="4" s="1"/>
  <c r="X236" i="4" s="1"/>
  <c r="AJ130" i="4"/>
  <c r="AO130" i="4" s="1"/>
  <c r="AO311" i="4"/>
  <c r="AJ312" i="4"/>
  <c r="AK312" i="4" s="1"/>
  <c r="AL312" i="4" s="1"/>
  <c r="AP312" i="4" s="1"/>
  <c r="AQ312" i="4" s="1"/>
  <c r="AJ223" i="4"/>
  <c r="AK223" i="4" s="1"/>
  <c r="AL223" i="4" s="1"/>
  <c r="AK135" i="4"/>
  <c r="AL135" i="4" s="1"/>
  <c r="AP135" i="4" s="1"/>
  <c r="AQ135" i="4" s="1"/>
  <c r="AR135" i="4" s="1"/>
  <c r="AS135" i="4" s="1"/>
  <c r="G135" i="4" s="1"/>
  <c r="H135" i="4" s="1"/>
  <c r="U214" i="4"/>
  <c r="W214" i="4" s="1"/>
  <c r="X214" i="4" s="1"/>
  <c r="U411" i="4"/>
  <c r="W411" i="4" s="1"/>
  <c r="X411" i="4" s="1"/>
  <c r="AO143" i="4"/>
  <c r="AJ371" i="4"/>
  <c r="AO371" i="4" s="1"/>
  <c r="E301" i="4"/>
  <c r="AJ161" i="4"/>
  <c r="AO161" i="4" s="1"/>
  <c r="AJ343" i="4"/>
  <c r="AK343" i="4" s="1"/>
  <c r="AL343" i="4" s="1"/>
  <c r="AJ339" i="4"/>
  <c r="AO339" i="4" s="1"/>
  <c r="AJ307" i="4"/>
  <c r="AO307" i="4" s="1"/>
  <c r="AJ176" i="4"/>
  <c r="E176" i="4" s="1"/>
  <c r="U277" i="4"/>
  <c r="W277" i="4" s="1"/>
  <c r="X277" i="4" s="1"/>
  <c r="U258" i="4"/>
  <c r="W258" i="4" s="1"/>
  <c r="X258" i="4" s="1"/>
  <c r="E185" i="4"/>
  <c r="AK346" i="4"/>
  <c r="AL346" i="4" s="1"/>
  <c r="F346" i="4" s="1"/>
  <c r="AK292" i="4"/>
  <c r="AL292" i="4" s="1"/>
  <c r="F292" i="4" s="1"/>
  <c r="AP152" i="4"/>
  <c r="AQ152" i="4" s="1"/>
  <c r="AJ157" i="4"/>
  <c r="AK157" i="4" s="1"/>
  <c r="AL157" i="4" s="1"/>
  <c r="F157" i="4" s="1"/>
  <c r="E292" i="4"/>
  <c r="AO359" i="4"/>
  <c r="U409" i="4"/>
  <c r="W409" i="4" s="1"/>
  <c r="X409" i="4" s="1"/>
  <c r="AK418" i="4"/>
  <c r="AL418" i="4" s="1"/>
  <c r="AP418" i="4" s="1"/>
  <c r="AQ418" i="4" s="1"/>
  <c r="AR418" i="4" s="1"/>
  <c r="AS418" i="4" s="1"/>
  <c r="G418" i="4" s="1"/>
  <c r="H418" i="4" s="1"/>
  <c r="AO328" i="4"/>
  <c r="AK310" i="4"/>
  <c r="AL310" i="4" s="1"/>
  <c r="F310" i="4" s="1"/>
  <c r="AK211" i="4"/>
  <c r="AL211" i="4" s="1"/>
  <c r="AP211" i="4" s="1"/>
  <c r="AQ211" i="4" s="1"/>
  <c r="AR211" i="4" s="1"/>
  <c r="AS211" i="4" s="1"/>
  <c r="G211" i="4" s="1"/>
  <c r="H211" i="4" s="1"/>
  <c r="AO152" i="4"/>
  <c r="AK143" i="4"/>
  <c r="AL143" i="4" s="1"/>
  <c r="F143" i="4" s="1"/>
  <c r="U359" i="4"/>
  <c r="W359" i="4" s="1"/>
  <c r="X359" i="4" s="1"/>
  <c r="AK284" i="4"/>
  <c r="AL284" i="4" s="1"/>
  <c r="F284" i="4" s="1"/>
  <c r="AJ353" i="4"/>
  <c r="AK353" i="4" s="1"/>
  <c r="AL353" i="4" s="1"/>
  <c r="F353" i="4" s="1"/>
  <c r="E284" i="4"/>
  <c r="AJ370" i="4"/>
  <c r="AO370" i="4" s="1"/>
  <c r="AJ342" i="4"/>
  <c r="AO342" i="4" s="1"/>
  <c r="U196" i="4"/>
  <c r="W196" i="4" s="1"/>
  <c r="X196" i="4" s="1"/>
  <c r="U294" i="4"/>
  <c r="W294" i="4" s="1"/>
  <c r="X294" i="4" s="1"/>
  <c r="U301" i="4"/>
  <c r="W301" i="4" s="1"/>
  <c r="X301" i="4" s="1"/>
  <c r="AJ184" i="4"/>
  <c r="AO184" i="4" s="1"/>
  <c r="AJ151" i="4"/>
  <c r="AO151" i="4" s="1"/>
  <c r="U211" i="4"/>
  <c r="W211" i="4" s="1"/>
  <c r="X211" i="4" s="1"/>
  <c r="U152" i="4"/>
  <c r="W152" i="4" s="1"/>
  <c r="X152" i="4" s="1"/>
  <c r="U292" i="4"/>
  <c r="W292" i="4" s="1"/>
  <c r="X292" i="4" s="1"/>
  <c r="AJ114" i="4"/>
  <c r="AK114" i="4" s="1"/>
  <c r="AL114" i="4" s="1"/>
  <c r="U181" i="4"/>
  <c r="W181" i="4" s="1"/>
  <c r="X181" i="4" s="1"/>
  <c r="N25" i="4"/>
  <c r="N26" i="4" s="1"/>
  <c r="Q26" i="4" s="1"/>
  <c r="U133" i="4"/>
  <c r="W133" i="4" s="1"/>
  <c r="X133" i="4" s="1"/>
  <c r="E188" i="4"/>
  <c r="AK243" i="4"/>
  <c r="AL243" i="4" s="1"/>
  <c r="AP243" i="4" s="1"/>
  <c r="AQ243" i="4" s="1"/>
  <c r="E383" i="4"/>
  <c r="E95" i="4"/>
  <c r="AO136" i="4"/>
  <c r="AJ235" i="4"/>
  <c r="AO235" i="4" s="1"/>
  <c r="AJ306" i="4"/>
  <c r="AK306" i="4" s="1"/>
  <c r="AL306" i="4" s="1"/>
  <c r="AP306" i="4" s="1"/>
  <c r="AQ306" i="4" s="1"/>
  <c r="E286" i="4"/>
  <c r="U121" i="4"/>
  <c r="W121" i="4" s="1"/>
  <c r="X121" i="4" s="1"/>
  <c r="AJ260" i="4"/>
  <c r="AO260" i="4" s="1"/>
  <c r="U188" i="4"/>
  <c r="W188" i="4" s="1"/>
  <c r="X188" i="4" s="1"/>
  <c r="U156" i="4"/>
  <c r="W156" i="4" s="1"/>
  <c r="X156" i="4" s="1"/>
  <c r="U228" i="4"/>
  <c r="W228" i="4" s="1"/>
  <c r="X228" i="4" s="1"/>
  <c r="AJ165" i="4"/>
  <c r="AO165" i="4" s="1"/>
  <c r="AO121" i="4"/>
  <c r="U429" i="4"/>
  <c r="W429" i="4" s="1"/>
  <c r="X429" i="4" s="1"/>
  <c r="AJ264" i="4"/>
  <c r="AO264" i="4" s="1"/>
  <c r="U323" i="4"/>
  <c r="W323" i="4" s="1"/>
  <c r="X323" i="4" s="1"/>
  <c r="AJ227" i="4"/>
  <c r="AO227" i="4" s="1"/>
  <c r="E259" i="4"/>
  <c r="AO300" i="4"/>
  <c r="U201" i="4"/>
  <c r="W201" i="4" s="1"/>
  <c r="X201" i="4" s="1"/>
  <c r="AK121" i="4"/>
  <c r="AL121" i="4" s="1"/>
  <c r="F121" i="4" s="1"/>
  <c r="AJ210" i="4"/>
  <c r="AK210" i="4" s="1"/>
  <c r="AL210" i="4" s="1"/>
  <c r="AP210" i="4" s="1"/>
  <c r="AQ210" i="4" s="1"/>
  <c r="AJ86" i="4"/>
  <c r="AO86" i="4" s="1"/>
  <c r="U259" i="4"/>
  <c r="W259" i="4" s="1"/>
  <c r="X259" i="4" s="1"/>
  <c r="AJ270" i="4"/>
  <c r="E270" i="4" s="1"/>
  <c r="AJ297" i="4"/>
  <c r="AK297" i="4" s="1"/>
  <c r="AL297" i="4" s="1"/>
  <c r="F297" i="4" s="1"/>
  <c r="AJ405" i="4"/>
  <c r="AO405" i="4" s="1"/>
  <c r="U99" i="4"/>
  <c r="W99" i="4" s="1"/>
  <c r="X99" i="4" s="1"/>
  <c r="AJ178" i="4"/>
  <c r="AK178" i="4" s="1"/>
  <c r="AL178" i="4" s="1"/>
  <c r="F178" i="4" s="1"/>
  <c r="AJ287" i="4"/>
  <c r="AO287" i="4" s="1"/>
  <c r="U217" i="4"/>
  <c r="W217" i="4" s="1"/>
  <c r="X217" i="4" s="1"/>
  <c r="AK188" i="4"/>
  <c r="AL188" i="4" s="1"/>
  <c r="AP188" i="4" s="1"/>
  <c r="AQ188" i="4" s="1"/>
  <c r="AR188" i="4" s="1"/>
  <c r="AS188" i="4" s="1"/>
  <c r="G188" i="4" s="1"/>
  <c r="H188" i="4" s="1"/>
  <c r="AJ100" i="4"/>
  <c r="AK100" i="4" s="1"/>
  <c r="AL100" i="4" s="1"/>
  <c r="AK197" i="4"/>
  <c r="AL197" i="4" s="1"/>
  <c r="AP197" i="4" s="1"/>
  <c r="AQ197" i="4" s="1"/>
  <c r="AJ74" i="4"/>
  <c r="AK74" i="4" s="1"/>
  <c r="AL74" i="4" s="1"/>
  <c r="F74" i="4" s="1"/>
  <c r="U344" i="4"/>
  <c r="W344" i="4" s="1"/>
  <c r="X344" i="4" s="1"/>
  <c r="AJ72" i="4"/>
  <c r="AO72" i="4" s="1"/>
  <c r="U191" i="4"/>
  <c r="W191" i="4" s="1"/>
  <c r="X191" i="4" s="1"/>
  <c r="U395" i="4"/>
  <c r="W395" i="4" s="1"/>
  <c r="X395" i="4" s="1"/>
  <c r="AJ361" i="4"/>
  <c r="AO361" i="4" s="1"/>
  <c r="AJ279" i="4"/>
  <c r="AK279" i="4" s="1"/>
  <c r="AL279" i="4" s="1"/>
  <c r="F279" i="4" s="1"/>
  <c r="AK344" i="4"/>
  <c r="AL344" i="4" s="1"/>
  <c r="F344" i="4" s="1"/>
  <c r="AO315" i="4"/>
  <c r="AO201" i="4"/>
  <c r="AK246" i="4"/>
  <c r="AL246" i="4" s="1"/>
  <c r="AP246" i="4" s="1"/>
  <c r="AQ246" i="4" s="1"/>
  <c r="AR246" i="4" s="1"/>
  <c r="AS246" i="4" s="1"/>
  <c r="G246" i="4" s="1"/>
  <c r="H246" i="4" s="1"/>
  <c r="U95" i="4"/>
  <c r="W95" i="4" s="1"/>
  <c r="X95" i="4" s="1"/>
  <c r="U300" i="4"/>
  <c r="W300" i="4" s="1"/>
  <c r="X300" i="4" s="1"/>
  <c r="AJ147" i="4"/>
  <c r="E147" i="4" s="1"/>
  <c r="U66" i="4"/>
  <c r="W66" i="4" s="1"/>
  <c r="X66" i="4" s="1"/>
  <c r="AJ345" i="4"/>
  <c r="AK345" i="4" s="1"/>
  <c r="AL345" i="4" s="1"/>
  <c r="AP345" i="4" s="1"/>
  <c r="AQ345" i="4" s="1"/>
  <c r="AJ199" i="4"/>
  <c r="AO199" i="4" s="1"/>
  <c r="U329" i="4"/>
  <c r="W329" i="4" s="1"/>
  <c r="X329" i="4" s="1"/>
  <c r="AK286" i="4"/>
  <c r="AL286" i="4" s="1"/>
  <c r="F286" i="4" s="1"/>
  <c r="AK383" i="4"/>
  <c r="AL383" i="4" s="1"/>
  <c r="F383" i="4" s="1"/>
  <c r="AO200" i="4"/>
  <c r="E246" i="4"/>
  <c r="AK66" i="4"/>
  <c r="AL66" i="4" s="1"/>
  <c r="F66" i="4" s="1"/>
  <c r="AK95" i="4"/>
  <c r="AL95" i="4" s="1"/>
  <c r="AP95" i="4" s="1"/>
  <c r="AQ95" i="4" s="1"/>
  <c r="AR95" i="4" s="1"/>
  <c r="AS95" i="4" s="1"/>
  <c r="G95" i="4" s="1"/>
  <c r="H95" i="4" s="1"/>
  <c r="AO66" i="4"/>
  <c r="AJ413" i="4"/>
  <c r="E413" i="4" s="1"/>
  <c r="AJ164" i="4"/>
  <c r="AO164" i="4" s="1"/>
  <c r="U286" i="4"/>
  <c r="W286" i="4" s="1"/>
  <c r="X286" i="4" s="1"/>
  <c r="AJ218" i="4"/>
  <c r="AO218" i="4" s="1"/>
  <c r="U200" i="4"/>
  <c r="W200" i="4" s="1"/>
  <c r="X200" i="4" s="1"/>
  <c r="U358" i="4"/>
  <c r="W358" i="4" s="1"/>
  <c r="X358" i="4" s="1"/>
  <c r="U383" i="4"/>
  <c r="W383" i="4" s="1"/>
  <c r="X383" i="4" s="1"/>
  <c r="U246" i="4"/>
  <c r="W246" i="4" s="1"/>
  <c r="X246" i="4" s="1"/>
  <c r="AJ363" i="4"/>
  <c r="AO363" i="4" s="1"/>
  <c r="AJ272" i="4"/>
  <c r="AK272" i="4" s="1"/>
  <c r="AL272" i="4" s="1"/>
  <c r="F272" i="4" s="1"/>
  <c r="AJ347" i="4"/>
  <c r="AO347" i="4" s="1"/>
  <c r="AO344" i="4"/>
  <c r="AK300" i="4"/>
  <c r="AL300" i="4" s="1"/>
  <c r="F300" i="4" s="1"/>
  <c r="AK201" i="4"/>
  <c r="AL201" i="4" s="1"/>
  <c r="AP201" i="4" s="1"/>
  <c r="AQ201" i="4" s="1"/>
  <c r="AK377" i="4"/>
  <c r="AL377" i="4" s="1"/>
  <c r="AP377" i="4" s="1"/>
  <c r="AQ377" i="4" s="1"/>
  <c r="U315" i="4"/>
  <c r="W315" i="4" s="1"/>
  <c r="X315" i="4" s="1"/>
  <c r="U377" i="4"/>
  <c r="W377" i="4" s="1"/>
  <c r="X377" i="4" s="1"/>
  <c r="AJ213" i="4"/>
  <c r="E213" i="4" s="1"/>
  <c r="AJ295" i="4"/>
  <c r="AO295" i="4" s="1"/>
  <c r="AK385" i="4"/>
  <c r="AL385" i="4" s="1"/>
  <c r="AP385" i="4" s="1"/>
  <c r="AQ385" i="4" s="1"/>
  <c r="AO385" i="4"/>
  <c r="U80" i="4"/>
  <c r="W80" i="4" s="1"/>
  <c r="X80" i="4" s="1"/>
  <c r="U105" i="4"/>
  <c r="W105" i="4" s="1"/>
  <c r="X105" i="4" s="1"/>
  <c r="E417" i="4"/>
  <c r="AK261" i="4"/>
  <c r="AL261" i="4" s="1"/>
  <c r="F261" i="4" s="1"/>
  <c r="AJ220" i="4"/>
  <c r="AK220" i="4" s="1"/>
  <c r="AL220" i="4" s="1"/>
  <c r="F220" i="4" s="1"/>
  <c r="AO365" i="4"/>
  <c r="U305" i="4"/>
  <c r="W305" i="4" s="1"/>
  <c r="X305" i="4" s="1"/>
  <c r="E302" i="4"/>
  <c r="AO250" i="4"/>
  <c r="AK351" i="4"/>
  <c r="AL351" i="4" s="1"/>
  <c r="F351" i="4" s="1"/>
  <c r="AK299" i="4"/>
  <c r="AL299" i="4" s="1"/>
  <c r="AP299" i="4" s="1"/>
  <c r="AQ299" i="4" s="1"/>
  <c r="AR299" i="4" s="1"/>
  <c r="AS299" i="4" s="1"/>
  <c r="G299" i="4" s="1"/>
  <c r="H299" i="4" s="1"/>
  <c r="AJ278" i="4"/>
  <c r="AO278" i="4" s="1"/>
  <c r="AJ321" i="4"/>
  <c r="AK321" i="4" s="1"/>
  <c r="AL321" i="4" s="1"/>
  <c r="U417" i="4"/>
  <c r="W417" i="4" s="1"/>
  <c r="X417" i="4" s="1"/>
  <c r="AJ159" i="4"/>
  <c r="AK159" i="4" s="1"/>
  <c r="AL159" i="4" s="1"/>
  <c r="AK302" i="4"/>
  <c r="AL302" i="4" s="1"/>
  <c r="F302" i="4" s="1"/>
  <c r="AJ397" i="4"/>
  <c r="E397" i="4" s="1"/>
  <c r="U385" i="4"/>
  <c r="W385" i="4" s="1"/>
  <c r="X385" i="4" s="1"/>
  <c r="U367" i="4"/>
  <c r="W367" i="4" s="1"/>
  <c r="X367" i="4" s="1"/>
  <c r="AJ349" i="4"/>
  <c r="AK349" i="4" s="1"/>
  <c r="AL349" i="4" s="1"/>
  <c r="AP349" i="4" s="1"/>
  <c r="AQ349" i="4" s="1"/>
  <c r="AK250" i="4"/>
  <c r="AL250" i="4" s="1"/>
  <c r="F250" i="4" s="1"/>
  <c r="AO207" i="4"/>
  <c r="AK105" i="4"/>
  <c r="AL105" i="4" s="1"/>
  <c r="AP105" i="4" s="1"/>
  <c r="AQ105" i="4" s="1"/>
  <c r="AR105" i="4" s="1"/>
  <c r="AS105" i="4" s="1"/>
  <c r="G105" i="4" s="1"/>
  <c r="H105" i="4" s="1"/>
  <c r="AK322" i="4"/>
  <c r="AL322" i="4" s="1"/>
  <c r="AP322" i="4" s="1"/>
  <c r="AQ322" i="4" s="1"/>
  <c r="AR322" i="4" s="1"/>
  <c r="AS322" i="4" s="1"/>
  <c r="G322" i="4" s="1"/>
  <c r="H322" i="4" s="1"/>
  <c r="AJ348" i="4"/>
  <c r="E348" i="4" s="1"/>
  <c r="AK172" i="4"/>
  <c r="AL172" i="4" s="1"/>
  <c r="F172" i="4" s="1"/>
  <c r="AJ319" i="4"/>
  <c r="E319" i="4" s="1"/>
  <c r="U207" i="4"/>
  <c r="W207" i="4" s="1"/>
  <c r="X207" i="4" s="1"/>
  <c r="E299" i="4"/>
  <c r="E103" i="4"/>
  <c r="U302" i="4"/>
  <c r="W302" i="4" s="1"/>
  <c r="X302" i="4" s="1"/>
  <c r="AJ335" i="4"/>
  <c r="AK335" i="4" s="1"/>
  <c r="AL335" i="4" s="1"/>
  <c r="F335" i="4" s="1"/>
  <c r="AJ274" i="4"/>
  <c r="AK274" i="4" s="1"/>
  <c r="AL274" i="4" s="1"/>
  <c r="AK103" i="4"/>
  <c r="AL103" i="4" s="1"/>
  <c r="F103" i="4" s="1"/>
  <c r="U365" i="4"/>
  <c r="W365" i="4" s="1"/>
  <c r="X365" i="4" s="1"/>
  <c r="U261" i="4"/>
  <c r="W261" i="4" s="1"/>
  <c r="X261" i="4" s="1"/>
  <c r="U299" i="4"/>
  <c r="W299" i="4" s="1"/>
  <c r="X299" i="4" s="1"/>
  <c r="U172" i="4"/>
  <c r="W172" i="4" s="1"/>
  <c r="X172" i="4" s="1"/>
  <c r="AJ325" i="4"/>
  <c r="E325" i="4" s="1"/>
  <c r="J375" i="4"/>
  <c r="J73" i="4"/>
  <c r="AJ166" i="4"/>
  <c r="E166" i="4" s="1"/>
  <c r="E146" i="4"/>
  <c r="AJ123" i="4"/>
  <c r="E123" i="4" s="1"/>
  <c r="AJ230" i="4"/>
  <c r="AO230" i="4" s="1"/>
  <c r="U330" i="4"/>
  <c r="W330" i="4" s="1"/>
  <c r="X330" i="4" s="1"/>
  <c r="AK148" i="4"/>
  <c r="AL148" i="4" s="1"/>
  <c r="AP148" i="4" s="1"/>
  <c r="AQ148" i="4" s="1"/>
  <c r="AJ111" i="4"/>
  <c r="AK111" i="4" s="1"/>
  <c r="AL111" i="4" s="1"/>
  <c r="AJ169" i="4"/>
  <c r="E169" i="4" s="1"/>
  <c r="AJ132" i="4"/>
  <c r="AK132" i="4" s="1"/>
  <c r="AL132" i="4" s="1"/>
  <c r="AJ155" i="4"/>
  <c r="AK155" i="4" s="1"/>
  <c r="AL155" i="4" s="1"/>
  <c r="AP155" i="4" s="1"/>
  <c r="AQ155" i="4" s="1"/>
  <c r="AO168" i="4"/>
  <c r="U314" i="4"/>
  <c r="W314" i="4" s="1"/>
  <c r="X314" i="4" s="1"/>
  <c r="U324" i="4"/>
  <c r="W324" i="4" s="1"/>
  <c r="X324" i="4" s="1"/>
  <c r="AJ266" i="4"/>
  <c r="AK266" i="4" s="1"/>
  <c r="AL266" i="4" s="1"/>
  <c r="AP266" i="4" s="1"/>
  <c r="AQ266" i="4" s="1"/>
  <c r="AJ222" i="4"/>
  <c r="AK222" i="4" s="1"/>
  <c r="AL222" i="4" s="1"/>
  <c r="AP222" i="4" s="1"/>
  <c r="AQ222" i="4" s="1"/>
  <c r="AJ49" i="4"/>
  <c r="AO49" i="4" s="1"/>
  <c r="AJ263" i="4"/>
  <c r="AO263" i="4" s="1"/>
  <c r="U229" i="4"/>
  <c r="W229" i="4" s="1"/>
  <c r="X229" i="4" s="1"/>
  <c r="E384" i="4"/>
  <c r="E77" i="4"/>
  <c r="U167" i="4"/>
  <c r="W167" i="4" s="1"/>
  <c r="X167" i="4" s="1"/>
  <c r="AJ240" i="4"/>
  <c r="E240" i="4" s="1"/>
  <c r="U56" i="4"/>
  <c r="W56" i="4" s="1"/>
  <c r="X56" i="4" s="1"/>
  <c r="AJ320" i="4"/>
  <c r="AK320" i="4" s="1"/>
  <c r="AL320" i="4" s="1"/>
  <c r="AP320" i="4" s="1"/>
  <c r="AQ320" i="4" s="1"/>
  <c r="U384" i="4"/>
  <c r="W384" i="4" s="1"/>
  <c r="X384" i="4" s="1"/>
  <c r="AK360" i="4"/>
  <c r="AL360" i="4" s="1"/>
  <c r="F360" i="4" s="1"/>
  <c r="E101" i="4"/>
  <c r="E316" i="4"/>
  <c r="AJ183" i="4"/>
  <c r="E183" i="4" s="1"/>
  <c r="U168" i="4"/>
  <c r="W168" i="4" s="1"/>
  <c r="X168" i="4" s="1"/>
  <c r="AJ290" i="4"/>
  <c r="AO290" i="4" s="1"/>
  <c r="AJ137" i="4"/>
  <c r="AO137" i="4" s="1"/>
  <c r="AJ273" i="4"/>
  <c r="AK273" i="4" s="1"/>
  <c r="AL273" i="4" s="1"/>
  <c r="AJ245" i="4"/>
  <c r="AK245" i="4" s="1"/>
  <c r="AL245" i="4" s="1"/>
  <c r="F245" i="4" s="1"/>
  <c r="U180" i="4"/>
  <c r="W180" i="4" s="1"/>
  <c r="X180" i="4" s="1"/>
  <c r="AK118" i="4"/>
  <c r="AL118" i="4" s="1"/>
  <c r="F118" i="4" s="1"/>
  <c r="AO118" i="4"/>
  <c r="AK384" i="4"/>
  <c r="AL384" i="4" s="1"/>
  <c r="AP384" i="4" s="1"/>
  <c r="AQ384" i="4" s="1"/>
  <c r="AR384" i="4" s="1"/>
  <c r="AS384" i="4" s="1"/>
  <c r="G384" i="4" s="1"/>
  <c r="H384" i="4" s="1"/>
  <c r="AK400" i="4"/>
  <c r="AL400" i="4" s="1"/>
  <c r="F400" i="4" s="1"/>
  <c r="U400" i="4"/>
  <c r="W400" i="4" s="1"/>
  <c r="X400" i="4" s="1"/>
  <c r="E56" i="4"/>
  <c r="U262" i="4"/>
  <c r="W262" i="4" s="1"/>
  <c r="X262" i="4" s="1"/>
  <c r="AJ153" i="4"/>
  <c r="AK153" i="4" s="1"/>
  <c r="AL153" i="4" s="1"/>
  <c r="AK168" i="4"/>
  <c r="AL168" i="4" s="1"/>
  <c r="AJ190" i="4"/>
  <c r="AO190" i="4" s="1"/>
  <c r="AO366" i="4"/>
  <c r="U138" i="4"/>
  <c r="W138" i="4" s="1"/>
  <c r="X138" i="4" s="1"/>
  <c r="AO400" i="4"/>
  <c r="AO148" i="4"/>
  <c r="AK237" i="4"/>
  <c r="AL237" i="4" s="1"/>
  <c r="F237" i="4" s="1"/>
  <c r="AJ87" i="4"/>
  <c r="E87" i="4" s="1"/>
  <c r="U101" i="4"/>
  <c r="W101" i="4" s="1"/>
  <c r="X101" i="4" s="1"/>
  <c r="E81" i="4"/>
  <c r="AJ430" i="4"/>
  <c r="E430" i="4" s="1"/>
  <c r="U410" i="4"/>
  <c r="W410" i="4" s="1"/>
  <c r="X410" i="4" s="1"/>
  <c r="U77" i="4"/>
  <c r="W77" i="4" s="1"/>
  <c r="X77" i="4" s="1"/>
  <c r="AJ216" i="4"/>
  <c r="E216" i="4" s="1"/>
  <c r="U175" i="4"/>
  <c r="W175" i="4" s="1"/>
  <c r="X175" i="4" s="1"/>
  <c r="AJ374" i="4"/>
  <c r="AK374" i="4" s="1"/>
  <c r="AL374" i="4" s="1"/>
  <c r="U128" i="4"/>
  <c r="W128" i="4" s="1"/>
  <c r="X128" i="4" s="1"/>
  <c r="AJ203" i="4"/>
  <c r="E203" i="4" s="1"/>
  <c r="AK128" i="4"/>
  <c r="AL128" i="4" s="1"/>
  <c r="AP128" i="4" s="1"/>
  <c r="AQ128" i="4" s="1"/>
  <c r="U158" i="4"/>
  <c r="W158" i="4" s="1"/>
  <c r="X158" i="4" s="1"/>
  <c r="AJ276" i="4"/>
  <c r="E276" i="4" s="1"/>
  <c r="U204" i="4"/>
  <c r="W204" i="4" s="1"/>
  <c r="X204" i="4" s="1"/>
  <c r="U177" i="4"/>
  <c r="W177" i="4" s="1"/>
  <c r="X177" i="4" s="1"/>
  <c r="U139" i="4"/>
  <c r="W139" i="4" s="1"/>
  <c r="X139" i="4" s="1"/>
  <c r="AJ338" i="4"/>
  <c r="AJ160" i="4"/>
  <c r="AO160" i="4" s="1"/>
  <c r="U303" i="4"/>
  <c r="W303" i="4" s="1"/>
  <c r="X303" i="4" s="1"/>
  <c r="U253" i="4"/>
  <c r="W253" i="4" s="1"/>
  <c r="X253" i="4" s="1"/>
  <c r="U239" i="4"/>
  <c r="W239" i="4" s="1"/>
  <c r="X239" i="4" s="1"/>
  <c r="AJ221" i="4"/>
  <c r="AO221" i="4" s="1"/>
  <c r="AK77" i="4"/>
  <c r="AL77" i="4" s="1"/>
  <c r="AP77" i="4" s="1"/>
  <c r="AQ77" i="4" s="1"/>
  <c r="AR77" i="4" s="1"/>
  <c r="AS77" i="4" s="1"/>
  <c r="G77" i="4" s="1"/>
  <c r="H77" i="4" s="1"/>
  <c r="AJ219" i="4"/>
  <c r="AK219" i="4" s="1"/>
  <c r="AL219" i="4" s="1"/>
  <c r="AK366" i="4"/>
  <c r="AL366" i="4" s="1"/>
  <c r="AP366" i="4" s="1"/>
  <c r="AQ366" i="4" s="1"/>
  <c r="U183" i="4"/>
  <c r="W183" i="4" s="1"/>
  <c r="X183" i="4" s="1"/>
  <c r="AJ281" i="4"/>
  <c r="E281" i="4" s="1"/>
  <c r="AO128" i="4"/>
  <c r="U148" i="4"/>
  <c r="W148" i="4" s="1"/>
  <c r="X148" i="4" s="1"/>
  <c r="AJ63" i="4"/>
  <c r="E63" i="4" s="1"/>
  <c r="AO158" i="4"/>
  <c r="AK308" i="4"/>
  <c r="AL308" i="4" s="1"/>
  <c r="F308" i="4" s="1"/>
  <c r="E429" i="4"/>
  <c r="AK158" i="4"/>
  <c r="AL158" i="4" s="1"/>
  <c r="AP158" i="4" s="1"/>
  <c r="AQ158" i="4" s="1"/>
  <c r="E108" i="4"/>
  <c r="AK101" i="4"/>
  <c r="AL101" i="4" s="1"/>
  <c r="AP101" i="4" s="1"/>
  <c r="AQ101" i="4" s="1"/>
  <c r="AR101" i="4" s="1"/>
  <c r="AS101" i="4" s="1"/>
  <c r="G101" i="4" s="1"/>
  <c r="H101" i="4" s="1"/>
  <c r="AO386" i="4"/>
  <c r="AJ392" i="4"/>
  <c r="E392" i="4" s="1"/>
  <c r="AJ78" i="4"/>
  <c r="AK78" i="4" s="1"/>
  <c r="AL78" i="4" s="1"/>
  <c r="AP78" i="4" s="1"/>
  <c r="AQ78" i="4" s="1"/>
  <c r="AK56" i="4"/>
  <c r="AL56" i="4" s="1"/>
  <c r="F56" i="4" s="1"/>
  <c r="AJ350" i="4"/>
  <c r="E350" i="4" s="1"/>
  <c r="U366" i="4"/>
  <c r="W366" i="4" s="1"/>
  <c r="X366" i="4" s="1"/>
  <c r="AJ289" i="4"/>
  <c r="AO289" i="4" s="1"/>
  <c r="AJ280" i="4"/>
  <c r="AK280" i="4" s="1"/>
  <c r="AL280" i="4" s="1"/>
  <c r="AP280" i="4" s="1"/>
  <c r="AQ280" i="4" s="1"/>
  <c r="U232" i="4"/>
  <c r="W232" i="4" s="1"/>
  <c r="X232" i="4" s="1"/>
  <c r="U308" i="4"/>
  <c r="W308" i="4" s="1"/>
  <c r="X308" i="4" s="1"/>
  <c r="E305" i="4"/>
  <c r="U237" i="4"/>
  <c r="W237" i="4" s="1"/>
  <c r="X237" i="4" s="1"/>
  <c r="U378" i="4"/>
  <c r="W378" i="4" s="1"/>
  <c r="X378" i="4" s="1"/>
  <c r="AJ283" i="4"/>
  <c r="AO283" i="4" s="1"/>
  <c r="U265" i="4"/>
  <c r="W265" i="4" s="1"/>
  <c r="X265" i="4" s="1"/>
  <c r="AJ170" i="4"/>
  <c r="E170" i="4" s="1"/>
  <c r="AK120" i="4"/>
  <c r="AL120" i="4" s="1"/>
  <c r="AO120" i="4"/>
  <c r="E120" i="4"/>
  <c r="AK108" i="4"/>
  <c r="AL108" i="4" s="1"/>
  <c r="F108" i="4" s="1"/>
  <c r="AK386" i="4"/>
  <c r="AL386" i="4" s="1"/>
  <c r="AP386" i="4" s="1"/>
  <c r="AQ386" i="4" s="1"/>
  <c r="AK316" i="4"/>
  <c r="AL316" i="4" s="1"/>
  <c r="F316" i="4" s="1"/>
  <c r="AO80" i="4"/>
  <c r="AJ402" i="4"/>
  <c r="AO402" i="4" s="1"/>
  <c r="U360" i="4"/>
  <c r="W360" i="4" s="1"/>
  <c r="X360" i="4" s="1"/>
  <c r="AK305" i="4"/>
  <c r="AL305" i="4" s="1"/>
  <c r="F305" i="4" s="1"/>
  <c r="AJ193" i="4"/>
  <c r="AO193" i="4" s="1"/>
  <c r="AJ340" i="4"/>
  <c r="AK340" i="4" s="1"/>
  <c r="AL340" i="4" s="1"/>
  <c r="AP340" i="4" s="1"/>
  <c r="AQ340" i="4" s="1"/>
  <c r="AJ150" i="4"/>
  <c r="AK150" i="4" s="1"/>
  <c r="AL150" i="4" s="1"/>
  <c r="U120" i="4"/>
  <c r="W120" i="4" s="1"/>
  <c r="X120" i="4" s="1"/>
  <c r="U170" i="4"/>
  <c r="W170" i="4" s="1"/>
  <c r="X170" i="4" s="1"/>
  <c r="AK396" i="4"/>
  <c r="AL396" i="4" s="1"/>
  <c r="F396" i="4" s="1"/>
  <c r="AJ414" i="4"/>
  <c r="AO414" i="4" s="1"/>
  <c r="U404" i="4"/>
  <c r="W404" i="4" s="1"/>
  <c r="X404" i="4" s="1"/>
  <c r="U394" i="4"/>
  <c r="W394" i="4" s="1"/>
  <c r="X394" i="4" s="1"/>
  <c r="U388" i="4"/>
  <c r="W388" i="4" s="1"/>
  <c r="X388" i="4" s="1"/>
  <c r="AJ376" i="4"/>
  <c r="AK376" i="4" s="1"/>
  <c r="AL376" i="4" s="1"/>
  <c r="AJ194" i="4"/>
  <c r="AK194" i="4" s="1"/>
  <c r="AL194" i="4" s="1"/>
  <c r="F194" i="4" s="1"/>
  <c r="AJ187" i="4"/>
  <c r="E187" i="4" s="1"/>
  <c r="AJ125" i="4"/>
  <c r="AK125" i="4" s="1"/>
  <c r="AL125" i="4" s="1"/>
  <c r="F125" i="4" s="1"/>
  <c r="AJ206" i="4"/>
  <c r="AO206" i="4" s="1"/>
  <c r="AJ352" i="4"/>
  <c r="AK352" i="4" s="1"/>
  <c r="AL352" i="4" s="1"/>
  <c r="F352" i="4" s="1"/>
  <c r="E375" i="4"/>
  <c r="AJ205" i="4"/>
  <c r="AK205" i="4" s="1"/>
  <c r="AL205" i="4" s="1"/>
  <c r="AP205" i="4" s="1"/>
  <c r="AQ205" i="4" s="1"/>
  <c r="U296" i="4"/>
  <c r="W296" i="4" s="1"/>
  <c r="X296" i="4" s="1"/>
  <c r="AJ244" i="4"/>
  <c r="AO244" i="4" s="1"/>
  <c r="AJ332" i="4"/>
  <c r="AO332" i="4" s="1"/>
  <c r="AJ255" i="4"/>
  <c r="AJ231" i="4"/>
  <c r="AO231" i="4" s="1"/>
  <c r="U140" i="4"/>
  <c r="W140" i="4" s="1"/>
  <c r="X140" i="4" s="1"/>
  <c r="E308" i="4"/>
  <c r="U108" i="4"/>
  <c r="W108" i="4" s="1"/>
  <c r="X108" i="4" s="1"/>
  <c r="AJ182" i="4"/>
  <c r="AK182" i="4" s="1"/>
  <c r="AL182" i="4" s="1"/>
  <c r="U221" i="4"/>
  <c r="W221" i="4" s="1"/>
  <c r="X221" i="4" s="1"/>
  <c r="AK429" i="4"/>
  <c r="AL429" i="4" s="1"/>
  <c r="F429" i="4" s="1"/>
  <c r="AO360" i="4"/>
  <c r="U316" i="4"/>
  <c r="W316" i="4" s="1"/>
  <c r="X316" i="4" s="1"/>
  <c r="AK80" i="4"/>
  <c r="AL80" i="4" s="1"/>
  <c r="AP80" i="4" s="1"/>
  <c r="AQ80" i="4" s="1"/>
  <c r="U396" i="4"/>
  <c r="W396" i="4" s="1"/>
  <c r="X396" i="4" s="1"/>
  <c r="AJ117" i="4"/>
  <c r="E117" i="4" s="1"/>
  <c r="U81" i="4"/>
  <c r="W81" i="4" s="1"/>
  <c r="X81" i="4" s="1"/>
  <c r="AK81" i="4"/>
  <c r="AL81" i="4" s="1"/>
  <c r="F81" i="4" s="1"/>
  <c r="U386" i="4"/>
  <c r="W386" i="4" s="1"/>
  <c r="X386" i="4" s="1"/>
  <c r="AJ291" i="4"/>
  <c r="AO291" i="4" s="1"/>
  <c r="AJ122" i="4"/>
  <c r="AK122" i="4" s="1"/>
  <c r="AL122" i="4" s="1"/>
  <c r="AP122" i="4" s="1"/>
  <c r="AQ122" i="4" s="1"/>
  <c r="AJ334" i="4"/>
  <c r="AK334" i="4" s="1"/>
  <c r="AL334" i="4" s="1"/>
  <c r="F334" i="4" s="1"/>
  <c r="AJ247" i="4"/>
  <c r="AO247" i="4" s="1"/>
  <c r="AJ225" i="4"/>
  <c r="AO225" i="4" s="1"/>
  <c r="AJ368" i="4"/>
  <c r="AO368" i="4" s="1"/>
  <c r="E256" i="4"/>
  <c r="AK256" i="4"/>
  <c r="AL256" i="4" s="1"/>
  <c r="F256" i="4" s="1"/>
  <c r="U298" i="4"/>
  <c r="W298" i="4" s="1"/>
  <c r="X298" i="4" s="1"/>
  <c r="U154" i="4"/>
  <c r="W154" i="4" s="1"/>
  <c r="X154" i="4" s="1"/>
  <c r="AO323" i="4"/>
  <c r="AK323" i="4"/>
  <c r="AL323" i="4" s="1"/>
  <c r="AP323" i="4" s="1"/>
  <c r="AQ323" i="4" s="1"/>
  <c r="E323" i="4"/>
  <c r="AK215" i="4"/>
  <c r="AL215" i="4" s="1"/>
  <c r="AP215" i="4" s="1"/>
  <c r="AQ215" i="4" s="1"/>
  <c r="U268" i="4"/>
  <c r="W268" i="4" s="1"/>
  <c r="X268" i="4" s="1"/>
  <c r="AK251" i="4"/>
  <c r="AL251" i="4" s="1"/>
  <c r="F251" i="4" s="1"/>
  <c r="AO243" i="4"/>
  <c r="AO99" i="4"/>
  <c r="AO229" i="4"/>
  <c r="AO197" i="4"/>
  <c r="E329" i="4"/>
  <c r="U179" i="4"/>
  <c r="W179" i="4" s="1"/>
  <c r="X179" i="4" s="1"/>
  <c r="AJ173" i="4"/>
  <c r="E173" i="4" s="1"/>
  <c r="AK204" i="4"/>
  <c r="AL204" i="4" s="1"/>
  <c r="AP204" i="4" s="1"/>
  <c r="AQ204" i="4" s="1"/>
  <c r="AR204" i="4" s="1"/>
  <c r="AS204" i="4" s="1"/>
  <c r="G204" i="4" s="1"/>
  <c r="H204" i="4" s="1"/>
  <c r="E324" i="4"/>
  <c r="U136" i="4"/>
  <c r="W136" i="4" s="1"/>
  <c r="X136" i="4" s="1"/>
  <c r="AJ269" i="4"/>
  <c r="AK269" i="4" s="1"/>
  <c r="AL269" i="4" s="1"/>
  <c r="F269" i="4" s="1"/>
  <c r="U197" i="4"/>
  <c r="W197" i="4" s="1"/>
  <c r="X197" i="4" s="1"/>
  <c r="AO277" i="4"/>
  <c r="U254" i="4"/>
  <c r="W254" i="4" s="1"/>
  <c r="X254" i="4" s="1"/>
  <c r="U202" i="4"/>
  <c r="W202" i="4" s="1"/>
  <c r="X202" i="4" s="1"/>
  <c r="AJ189" i="4"/>
  <c r="AK189" i="4" s="1"/>
  <c r="AL189" i="4" s="1"/>
  <c r="AP189" i="4" s="1"/>
  <c r="AQ189" i="4" s="1"/>
  <c r="U243" i="4"/>
  <c r="W243" i="4" s="1"/>
  <c r="X243" i="4" s="1"/>
  <c r="AK99" i="4"/>
  <c r="AL99" i="4" s="1"/>
  <c r="U69" i="4"/>
  <c r="W69" i="4" s="1"/>
  <c r="X69" i="4" s="1"/>
  <c r="AK229" i="4"/>
  <c r="AL229" i="4" s="1"/>
  <c r="F229" i="4" s="1"/>
  <c r="U198" i="4"/>
  <c r="W198" i="4" s="1"/>
  <c r="X198" i="4" s="1"/>
  <c r="AK406" i="4"/>
  <c r="AL406" i="4" s="1"/>
  <c r="F406" i="4" s="1"/>
  <c r="AO251" i="4"/>
  <c r="AK259" i="4"/>
  <c r="AL259" i="4" s="1"/>
  <c r="F259" i="4" s="1"/>
  <c r="AK277" i="4"/>
  <c r="AL277" i="4" s="1"/>
  <c r="F277" i="4" s="1"/>
  <c r="AK136" i="4"/>
  <c r="AL136" i="4" s="1"/>
  <c r="AP136" i="4" s="1"/>
  <c r="AQ136" i="4" s="1"/>
  <c r="AJ238" i="4"/>
  <c r="AO238" i="4" s="1"/>
  <c r="U119" i="4"/>
  <c r="W119" i="4" s="1"/>
  <c r="X119" i="4" s="1"/>
  <c r="U251" i="4"/>
  <c r="W251" i="4" s="1"/>
  <c r="X251" i="4" s="1"/>
  <c r="AJ288" i="4"/>
  <c r="E288" i="4" s="1"/>
  <c r="AJ326" i="4"/>
  <c r="AK326" i="4" s="1"/>
  <c r="AL326" i="4" s="1"/>
  <c r="F326" i="4" s="1"/>
  <c r="U163" i="4"/>
  <c r="W163" i="4" s="1"/>
  <c r="X163" i="4" s="1"/>
  <c r="AJ162" i="4"/>
  <c r="AO162" i="4" s="1"/>
  <c r="AJ186" i="4"/>
  <c r="AJ134" i="4"/>
  <c r="AO134" i="4" s="1"/>
  <c r="J234" i="4"/>
  <c r="J136" i="4"/>
  <c r="J76" i="4"/>
  <c r="J282" i="4"/>
  <c r="J205" i="4"/>
  <c r="J200" i="4"/>
  <c r="J370" i="4"/>
  <c r="J206" i="4"/>
  <c r="J207" i="4"/>
  <c r="J63" i="4"/>
  <c r="J274" i="4"/>
  <c r="J327" i="4"/>
  <c r="J351" i="4"/>
  <c r="J195" i="4"/>
  <c r="J358" i="4"/>
  <c r="J382" i="4"/>
  <c r="J392" i="4"/>
  <c r="J292" i="4"/>
  <c r="J311" i="4"/>
  <c r="J161" i="4"/>
  <c r="J301" i="4"/>
  <c r="J406" i="4"/>
  <c r="J135" i="4"/>
  <c r="J228" i="4"/>
  <c r="J341" i="4"/>
  <c r="J224" i="4"/>
  <c r="J315" i="4"/>
  <c r="J374" i="4"/>
  <c r="J168" i="4"/>
  <c r="J264" i="4"/>
  <c r="J302" i="4"/>
  <c r="J181" i="4"/>
  <c r="J396" i="4"/>
  <c r="J51" i="4"/>
  <c r="J225" i="4"/>
  <c r="J247" i="4"/>
  <c r="J320" i="4"/>
  <c r="J289" i="4"/>
  <c r="J345" i="4"/>
  <c r="J83" i="4"/>
  <c r="J98" i="4"/>
  <c r="J91" i="4"/>
  <c r="J419" i="4"/>
  <c r="J109" i="4"/>
  <c r="J194" i="4"/>
  <c r="J411" i="4"/>
  <c r="J137" i="4"/>
  <c r="J212" i="4"/>
  <c r="J235" i="4"/>
  <c r="J191" i="4"/>
  <c r="J78" i="4"/>
  <c r="J359" i="4"/>
  <c r="J172" i="4"/>
  <c r="J185" i="4"/>
  <c r="J226" i="4"/>
  <c r="J110" i="4"/>
  <c r="J385" i="4"/>
  <c r="J318" i="4"/>
  <c r="J427" i="4"/>
  <c r="J288" i="4"/>
  <c r="J66" i="4"/>
  <c r="J429" i="4"/>
  <c r="J80" i="4"/>
  <c r="J59" i="4"/>
  <c r="J211" i="4"/>
  <c r="J425" i="4"/>
  <c r="J355" i="4"/>
  <c r="J208" i="4"/>
  <c r="J177" i="4"/>
  <c r="J252" i="4"/>
  <c r="J90" i="4"/>
  <c r="J322" i="4"/>
  <c r="J349" i="4"/>
  <c r="J70" i="4"/>
  <c r="J102" i="4"/>
  <c r="J199" i="4"/>
  <c r="J353" i="4"/>
  <c r="J402" i="4"/>
  <c r="J243" i="4"/>
  <c r="J317" i="4"/>
  <c r="J117" i="4"/>
  <c r="J193" i="4"/>
  <c r="J242" i="4"/>
  <c r="J333" i="4"/>
  <c r="J69" i="4"/>
  <c r="J391" i="4"/>
  <c r="J189" i="4"/>
  <c r="J230" i="4"/>
  <c r="J297" i="4"/>
  <c r="J369" i="4"/>
  <c r="J139" i="4"/>
  <c r="J415" i="4"/>
  <c r="AO268" i="4"/>
  <c r="E268" i="4"/>
  <c r="E254" i="4"/>
  <c r="AO254" i="4"/>
  <c r="AK163" i="4"/>
  <c r="AL163" i="4" s="1"/>
  <c r="F163" i="4" s="1"/>
  <c r="E163" i="4"/>
  <c r="AK88" i="4"/>
  <c r="AL88" i="4" s="1"/>
  <c r="AO88" i="4"/>
  <c r="E88" i="4"/>
  <c r="AO58" i="4"/>
  <c r="E58" i="4"/>
  <c r="AK154" i="4"/>
  <c r="AL154" i="4" s="1"/>
  <c r="F154" i="4" s="1"/>
  <c r="E154" i="4"/>
  <c r="E112" i="4"/>
  <c r="AO112" i="4"/>
  <c r="E309" i="4"/>
  <c r="AK337" i="4"/>
  <c r="AL337" i="4" s="1"/>
  <c r="AP337" i="4" s="1"/>
  <c r="AQ337" i="4" s="1"/>
  <c r="AR337" i="4" s="1"/>
  <c r="AS337" i="4" s="1"/>
  <c r="G337" i="4" s="1"/>
  <c r="H337" i="4" s="1"/>
  <c r="AO387" i="4"/>
  <c r="F317" i="4"/>
  <c r="AK58" i="4"/>
  <c r="AL58" i="4" s="1"/>
  <c r="AP58" i="4" s="1"/>
  <c r="AQ58" i="4" s="1"/>
  <c r="AJ91" i="4"/>
  <c r="E91" i="4" s="1"/>
  <c r="AJ124" i="4"/>
  <c r="AK124" i="4" s="1"/>
  <c r="AL124" i="4" s="1"/>
  <c r="U282" i="4"/>
  <c r="W282" i="4" s="1"/>
  <c r="X282" i="4" s="1"/>
  <c r="E138" i="4"/>
  <c r="AO282" i="4"/>
  <c r="U234" i="4"/>
  <c r="W234" i="4" s="1"/>
  <c r="X234" i="4" s="1"/>
  <c r="U224" i="4"/>
  <c r="W224" i="4" s="1"/>
  <c r="X224" i="4" s="1"/>
  <c r="AJ171" i="4"/>
  <c r="AK171" i="4" s="1"/>
  <c r="AL171" i="4" s="1"/>
  <c r="F171" i="4" s="1"/>
  <c r="U141" i="4"/>
  <c r="W141" i="4" s="1"/>
  <c r="X141" i="4" s="1"/>
  <c r="U88" i="4"/>
  <c r="W88" i="4" s="1"/>
  <c r="X88" i="4" s="1"/>
  <c r="U58" i="4"/>
  <c r="W58" i="4" s="1"/>
  <c r="X58" i="4" s="1"/>
  <c r="AJ208" i="4"/>
  <c r="AJ131" i="4"/>
  <c r="AJ249" i="4"/>
  <c r="AK249" i="4" s="1"/>
  <c r="AL249" i="4" s="1"/>
  <c r="AP249" i="4" s="1"/>
  <c r="AQ249" i="4" s="1"/>
  <c r="U134" i="4"/>
  <c r="W134" i="4" s="1"/>
  <c r="X134" i="4" s="1"/>
  <c r="U285" i="4"/>
  <c r="W285" i="4" s="1"/>
  <c r="X285" i="4" s="1"/>
  <c r="E337" i="4"/>
  <c r="AP138" i="4"/>
  <c r="AQ138" i="4" s="1"/>
  <c r="E385" i="4"/>
  <c r="E118" i="4"/>
  <c r="AK285" i="4"/>
  <c r="AL285" i="4" s="1"/>
  <c r="F285" i="4" s="1"/>
  <c r="AO138" i="4"/>
  <c r="AK282" i="4"/>
  <c r="AL282" i="4" s="1"/>
  <c r="F282" i="4" s="1"/>
  <c r="U131" i="4"/>
  <c r="W131" i="4" s="1"/>
  <c r="X131" i="4" s="1"/>
  <c r="AJ293" i="4"/>
  <c r="AO293" i="4" s="1"/>
  <c r="AJ275" i="4"/>
  <c r="AK275" i="4" s="1"/>
  <c r="AL275" i="4" s="1"/>
  <c r="AJ267" i="4"/>
  <c r="AJ257" i="4"/>
  <c r="U241" i="4"/>
  <c r="W241" i="4" s="1"/>
  <c r="X241" i="4" s="1"/>
  <c r="U215" i="4"/>
  <c r="W215" i="4" s="1"/>
  <c r="X215" i="4" s="1"/>
  <c r="AJ142" i="4"/>
  <c r="U112" i="4"/>
  <c r="W112" i="4" s="1"/>
  <c r="X112" i="4" s="1"/>
  <c r="AK254" i="4"/>
  <c r="AL254" i="4" s="1"/>
  <c r="F254" i="4" s="1"/>
  <c r="AJ70" i="4"/>
  <c r="AK70" i="4" s="1"/>
  <c r="AL70" i="4" s="1"/>
  <c r="AP70" i="4" s="1"/>
  <c r="AQ70" i="4" s="1"/>
  <c r="U309" i="4"/>
  <c r="W309" i="4" s="1"/>
  <c r="X309" i="4" s="1"/>
  <c r="E204" i="4"/>
  <c r="AJ195" i="4"/>
  <c r="AO195" i="4" s="1"/>
  <c r="E395" i="4"/>
  <c r="AJ174" i="4"/>
  <c r="E174" i="4" s="1"/>
  <c r="AK395" i="4"/>
  <c r="AL395" i="4" s="1"/>
  <c r="AP395" i="4" s="1"/>
  <c r="AQ395" i="4" s="1"/>
  <c r="AR395" i="4" s="1"/>
  <c r="AS395" i="4" s="1"/>
  <c r="G395" i="4" s="1"/>
  <c r="H395" i="4" s="1"/>
  <c r="AJ233" i="4"/>
  <c r="AO233" i="4" s="1"/>
  <c r="AP331" i="4"/>
  <c r="AQ331" i="4" s="1"/>
  <c r="F331" i="4"/>
  <c r="AO140" i="4"/>
  <c r="E140" i="4"/>
  <c r="AJ431" i="4"/>
  <c r="AK431" i="4" s="1"/>
  <c r="AL431" i="4" s="1"/>
  <c r="AP431" i="4" s="1"/>
  <c r="AQ431" i="4" s="1"/>
  <c r="AK303" i="4"/>
  <c r="AL303" i="4" s="1"/>
  <c r="AP303" i="4" s="1"/>
  <c r="AQ303" i="4" s="1"/>
  <c r="AR303" i="4" s="1"/>
  <c r="AS303" i="4" s="1"/>
  <c r="G303" i="4" s="1"/>
  <c r="H303" i="4" s="1"/>
  <c r="AO382" i="4"/>
  <c r="U107" i="4"/>
  <c r="W107" i="4" s="1"/>
  <c r="X107" i="4" s="1"/>
  <c r="AO367" i="4"/>
  <c r="AO180" i="4"/>
  <c r="E387" i="4"/>
  <c r="AO372" i="4"/>
  <c r="F202" i="4"/>
  <c r="AK217" i="4"/>
  <c r="AL217" i="4" s="1"/>
  <c r="F217" i="4" s="1"/>
  <c r="E265" i="4"/>
  <c r="E285" i="4"/>
  <c r="AO253" i="4"/>
  <c r="AO163" i="4"/>
  <c r="U420" i="4"/>
  <c r="W420" i="4" s="1"/>
  <c r="X420" i="4" s="1"/>
  <c r="AJ415" i="4"/>
  <c r="AK415" i="4" s="1"/>
  <c r="AL415" i="4" s="1"/>
  <c r="F415" i="4" s="1"/>
  <c r="AK367" i="4"/>
  <c r="AL367" i="4" s="1"/>
  <c r="F367" i="4" s="1"/>
  <c r="E180" i="4"/>
  <c r="AK112" i="4"/>
  <c r="AL112" i="4" s="1"/>
  <c r="AP112" i="4" s="1"/>
  <c r="AQ112" i="4" s="1"/>
  <c r="AJ115" i="4"/>
  <c r="E115" i="4" s="1"/>
  <c r="AK265" i="4"/>
  <c r="AL265" i="4" s="1"/>
  <c r="AP265" i="4" s="1"/>
  <c r="AQ265" i="4" s="1"/>
  <c r="AR265" i="4" s="1"/>
  <c r="AS265" i="4" s="1"/>
  <c r="G265" i="4" s="1"/>
  <c r="H265" i="4" s="1"/>
  <c r="AO202" i="4"/>
  <c r="AR202" i="4" s="1"/>
  <c r="AS202" i="4" s="1"/>
  <c r="G202" i="4" s="1"/>
  <c r="H202" i="4" s="1"/>
  <c r="E303" i="4"/>
  <c r="AO298" i="4"/>
  <c r="AK140" i="4"/>
  <c r="AL140" i="4" s="1"/>
  <c r="F140" i="4" s="1"/>
  <c r="AK253" i="4"/>
  <c r="AL253" i="4" s="1"/>
  <c r="J52" i="4"/>
  <c r="J255" i="4"/>
  <c r="J354" i="4"/>
  <c r="J85" i="4"/>
  <c r="J202" i="4"/>
  <c r="J133" i="4"/>
  <c r="J431" i="4"/>
  <c r="J343" i="4"/>
  <c r="J219" i="4"/>
  <c r="J176" i="4"/>
  <c r="J376" i="4"/>
  <c r="J169" i="4"/>
  <c r="J372" i="4"/>
  <c r="J209" i="4"/>
  <c r="J217" i="4"/>
  <c r="J129" i="4"/>
  <c r="J111" i="4"/>
  <c r="J362" i="4"/>
  <c r="J403" i="4"/>
  <c r="J416" i="4"/>
  <c r="J149" i="4"/>
  <c r="J203" i="4"/>
  <c r="J239" i="4"/>
  <c r="J256" i="4"/>
  <c r="J426" i="4"/>
  <c r="J295" i="4"/>
  <c r="J154" i="4"/>
  <c r="J360" i="4"/>
  <c r="J190" i="4"/>
  <c r="J55" i="4"/>
  <c r="J266" i="4"/>
  <c r="J165" i="4"/>
  <c r="J300" i="4"/>
  <c r="J62" i="4"/>
  <c r="J329" i="4"/>
  <c r="J430" i="4"/>
  <c r="J379" i="4"/>
  <c r="J299" i="4"/>
  <c r="J97" i="4"/>
  <c r="J283" i="4"/>
  <c r="J148" i="4"/>
  <c r="J312" i="4"/>
  <c r="J179" i="4"/>
  <c r="J84" i="4"/>
  <c r="J223" i="4"/>
  <c r="J352" i="4"/>
  <c r="J380" i="4"/>
  <c r="J399" i="4"/>
  <c r="J68" i="4"/>
  <c r="J67" i="4"/>
  <c r="J319" i="4"/>
  <c r="J204" i="4"/>
  <c r="J371" i="4"/>
  <c r="J244" i="4"/>
  <c r="J156" i="4"/>
  <c r="J350" i="4"/>
  <c r="J170" i="4"/>
  <c r="J143" i="4"/>
  <c r="J261" i="4"/>
  <c r="J74" i="4"/>
  <c r="J410" i="4"/>
  <c r="J421" i="4"/>
  <c r="J294" i="4"/>
  <c r="J310" i="4"/>
  <c r="J260" i="4"/>
  <c r="J171" i="4"/>
  <c r="J116" i="4"/>
  <c r="J72" i="4"/>
  <c r="J336" i="4"/>
  <c r="J246" i="4"/>
  <c r="J167" i="4"/>
  <c r="J131" i="4"/>
  <c r="J71" i="4"/>
  <c r="J323" i="4"/>
  <c r="J308" i="4"/>
  <c r="J164" i="4"/>
  <c r="J118" i="4"/>
  <c r="J128" i="4"/>
  <c r="J122" i="4"/>
  <c r="J229" i="4"/>
  <c r="J278" i="4"/>
  <c r="J276" i="4"/>
  <c r="J253" i="4"/>
  <c r="J387" i="4"/>
  <c r="J397" i="4"/>
  <c r="J400" i="4"/>
  <c r="J272" i="4"/>
  <c r="J138" i="4"/>
  <c r="J377" i="4"/>
  <c r="J240" i="4"/>
  <c r="J56" i="4"/>
  <c r="J306" i="4"/>
  <c r="J153" i="4"/>
  <c r="J238" i="4"/>
  <c r="J113" i="4"/>
  <c r="J231" i="4"/>
  <c r="J408" i="4"/>
  <c r="J340" i="4"/>
  <c r="J275" i="4"/>
  <c r="J268" i="4"/>
  <c r="J89" i="4"/>
  <c r="J95" i="4"/>
  <c r="J332" i="4"/>
  <c r="J197" i="4"/>
  <c r="J150" i="4"/>
  <c r="J141" i="4"/>
  <c r="J356" i="4"/>
  <c r="J280" i="4"/>
  <c r="J286" i="4"/>
  <c r="J146" i="4"/>
  <c r="J140" i="4"/>
  <c r="J313" i="4"/>
  <c r="J58" i="4"/>
  <c r="J104" i="4"/>
  <c r="J221" i="4"/>
  <c r="J259" i="4"/>
  <c r="J393" i="4"/>
  <c r="J404" i="4"/>
  <c r="J414" i="4"/>
  <c r="J423" i="4"/>
  <c r="J342" i="4"/>
  <c r="J284" i="4"/>
  <c r="J163" i="4"/>
  <c r="J103" i="4"/>
  <c r="J61" i="4"/>
  <c r="J338" i="4"/>
  <c r="J279" i="4"/>
  <c r="J159" i="4"/>
  <c r="J120" i="4"/>
  <c r="J60" i="4"/>
  <c r="J334" i="4"/>
  <c r="J265" i="4"/>
  <c r="J155" i="4"/>
  <c r="J105" i="4"/>
  <c r="J237" i="4"/>
  <c r="J293" i="4"/>
  <c r="J368" i="4"/>
  <c r="J192" i="4"/>
  <c r="J210" i="4"/>
  <c r="J417" i="4"/>
  <c r="J428" i="4"/>
  <c r="J383" i="4"/>
  <c r="J50" i="4"/>
  <c r="J54" i="4"/>
  <c r="J99" i="4"/>
  <c r="J121" i="4"/>
  <c r="J174" i="4"/>
  <c r="J304" i="4"/>
  <c r="J303" i="4"/>
  <c r="J182" i="4"/>
  <c r="J395" i="4"/>
  <c r="J291" i="4"/>
  <c r="J173" i="4"/>
  <c r="J287" i="4"/>
  <c r="J216" i="4"/>
  <c r="J258" i="4"/>
  <c r="J328" i="4"/>
  <c r="J162" i="4"/>
  <c r="J346" i="4"/>
  <c r="J198" i="4"/>
  <c r="J386" i="4"/>
  <c r="J413" i="4"/>
  <c r="J227" i="4"/>
  <c r="J321" i="4"/>
  <c r="J373" i="4"/>
  <c r="J94" i="4"/>
  <c r="J298" i="4"/>
  <c r="J364" i="4"/>
  <c r="J201" i="4"/>
  <c r="J125" i="4"/>
  <c r="J270" i="4"/>
  <c r="J180" i="4"/>
  <c r="J366" i="4"/>
  <c r="J186" i="4"/>
  <c r="J144" i="4"/>
  <c r="J330" i="4"/>
  <c r="J218" i="4"/>
  <c r="J409" i="4"/>
  <c r="J420" i="4"/>
  <c r="J309" i="4"/>
  <c r="J187" i="4"/>
  <c r="J132" i="4"/>
  <c r="J305" i="4"/>
  <c r="J183" i="4"/>
  <c r="J93" i="4"/>
  <c r="J262" i="4"/>
  <c r="J147" i="4"/>
  <c r="J126" i="4"/>
  <c r="J296" i="4"/>
  <c r="J53" i="4"/>
  <c r="J390" i="4"/>
  <c r="J64" i="4"/>
  <c r="J348" i="4"/>
  <c r="J178" i="4"/>
  <c r="J112" i="4"/>
  <c r="J251" i="4"/>
  <c r="J134" i="4"/>
  <c r="J367" i="4"/>
  <c r="J241" i="4"/>
  <c r="J81" i="4"/>
  <c r="J114" i="4"/>
  <c r="J285" i="4"/>
  <c r="J394" i="4"/>
  <c r="J389" i="4"/>
  <c r="J424" i="4"/>
  <c r="J339" i="4"/>
  <c r="J263" i="4"/>
  <c r="J307" i="4"/>
  <c r="J184" i="4"/>
  <c r="J127" i="4"/>
  <c r="J335" i="4"/>
  <c r="J250" i="4"/>
  <c r="J271" i="4"/>
  <c r="J92" i="4"/>
  <c r="J96" i="4"/>
  <c r="J331" i="4"/>
  <c r="J249" i="4"/>
  <c r="J222" i="4"/>
  <c r="J88" i="4"/>
  <c r="J82" i="4"/>
  <c r="J166" i="4"/>
  <c r="J290" i="4"/>
  <c r="J378" i="4"/>
  <c r="J75" i="4"/>
  <c r="J160" i="4"/>
  <c r="J418" i="4"/>
  <c r="J381" i="4"/>
  <c r="J384" i="4"/>
  <c r="J325" i="4"/>
  <c r="J196" i="4"/>
  <c r="J57" i="4"/>
  <c r="J314" i="4"/>
  <c r="J124" i="4"/>
  <c r="J281" i="4"/>
  <c r="J130" i="4"/>
  <c r="J363" i="4"/>
  <c r="J175" i="4"/>
  <c r="J142" i="4"/>
  <c r="J405" i="4"/>
  <c r="J344" i="4"/>
  <c r="J245" i="4"/>
  <c r="J220" i="4"/>
  <c r="J157" i="4"/>
  <c r="J77" i="4"/>
  <c r="J337" i="4"/>
  <c r="J267" i="4"/>
  <c r="J215" i="4"/>
  <c r="J101" i="4"/>
  <c r="J86" i="4"/>
  <c r="J324" i="4"/>
  <c r="J254" i="4"/>
  <c r="J214" i="4"/>
  <c r="J100" i="4"/>
  <c r="J65" i="4"/>
  <c r="J152" i="4"/>
  <c r="J326" i="4"/>
  <c r="J248" i="4"/>
  <c r="J257" i="4"/>
  <c r="J213" i="4"/>
  <c r="J388" i="4"/>
  <c r="J398" i="4"/>
  <c r="J407" i="4"/>
  <c r="J365" i="4"/>
  <c r="J273" i="4"/>
  <c r="J236" i="4"/>
  <c r="J123" i="4"/>
  <c r="J87" i="4"/>
  <c r="J361" i="4"/>
  <c r="J269" i="4"/>
  <c r="J233" i="4"/>
  <c r="J119" i="4"/>
  <c r="J108" i="4"/>
  <c r="J357" i="4"/>
  <c r="J316" i="4"/>
  <c r="J232" i="4"/>
  <c r="J115" i="4"/>
  <c r="J79" i="4"/>
  <c r="J277" i="4"/>
  <c r="J347" i="4"/>
  <c r="J188" i="4"/>
  <c r="J158" i="4"/>
  <c r="J151" i="4"/>
  <c r="J401" i="4"/>
  <c r="J412" i="4"/>
  <c r="J422" i="4"/>
  <c r="AP313" i="4"/>
  <c r="AQ313" i="4" s="1"/>
  <c r="F313" i="4"/>
  <c r="F180" i="4"/>
  <c r="AP180" i="4"/>
  <c r="AQ180" i="4" s="1"/>
  <c r="AP181" i="4"/>
  <c r="AQ181" i="4" s="1"/>
  <c r="F181" i="4"/>
  <c r="F198" i="4"/>
  <c r="AP198" i="4"/>
  <c r="AQ198" i="4" s="1"/>
  <c r="AK241" i="4"/>
  <c r="AL241" i="4" s="1"/>
  <c r="E241" i="4"/>
  <c r="AO239" i="4"/>
  <c r="E239" i="4"/>
  <c r="AO215" i="4"/>
  <c r="E215" i="4"/>
  <c r="AO355" i="4"/>
  <c r="E355" i="4"/>
  <c r="U51" i="4"/>
  <c r="W51" i="4" s="1"/>
  <c r="X51" i="4" s="1"/>
  <c r="AO296" i="4"/>
  <c r="AO425" i="4"/>
  <c r="AK372" i="4"/>
  <c r="AL372" i="4" s="1"/>
  <c r="AP372" i="4" s="1"/>
  <c r="AQ372" i="4" s="1"/>
  <c r="AJ55" i="4"/>
  <c r="E55" i="4" s="1"/>
  <c r="AO329" i="4"/>
  <c r="AO154" i="4"/>
  <c r="AO191" i="4"/>
  <c r="AK146" i="4"/>
  <c r="AL146" i="4" s="1"/>
  <c r="AP146" i="4" s="1"/>
  <c r="AQ146" i="4" s="1"/>
  <c r="AR146" i="4" s="1"/>
  <c r="AS146" i="4" s="1"/>
  <c r="G146" i="4" s="1"/>
  <c r="H146" i="4" s="1"/>
  <c r="AK191" i="4"/>
  <c r="AL191" i="4" s="1"/>
  <c r="F191" i="4" s="1"/>
  <c r="AP192" i="4"/>
  <c r="AQ192" i="4" s="1"/>
  <c r="F192" i="4"/>
  <c r="E313" i="4"/>
  <c r="AO313" i="4"/>
  <c r="AO192" i="4"/>
  <c r="E192" i="4"/>
  <c r="AO331" i="4"/>
  <c r="E331" i="4"/>
  <c r="AO317" i="4"/>
  <c r="AR317" i="4" s="1"/>
  <c r="AS317" i="4" s="1"/>
  <c r="G317" i="4" s="1"/>
  <c r="H317" i="4" s="1"/>
  <c r="E317" i="4"/>
  <c r="AP355" i="4"/>
  <c r="AQ355" i="4" s="1"/>
  <c r="AK296" i="4"/>
  <c r="AL296" i="4" s="1"/>
  <c r="AP296" i="4" s="1"/>
  <c r="AQ296" i="4" s="1"/>
  <c r="AJ62" i="4"/>
  <c r="AK62" i="4" s="1"/>
  <c r="AL62" i="4" s="1"/>
  <c r="AK324" i="4"/>
  <c r="AL324" i="4" s="1"/>
  <c r="AO217" i="4"/>
  <c r="AK239" i="4"/>
  <c r="AL239" i="4" s="1"/>
  <c r="AK375" i="4"/>
  <c r="AL375" i="4" s="1"/>
  <c r="AP330" i="4"/>
  <c r="AQ330" i="4" s="1"/>
  <c r="F330" i="4"/>
  <c r="AO228" i="4"/>
  <c r="E228" i="4"/>
  <c r="AK133" i="4"/>
  <c r="AL133" i="4" s="1"/>
  <c r="E133" i="4"/>
  <c r="AO198" i="4"/>
  <c r="E198" i="4"/>
  <c r="AK401" i="4"/>
  <c r="AL401" i="4" s="1"/>
  <c r="AO401" i="4"/>
  <c r="E401" i="4"/>
  <c r="AK407" i="4"/>
  <c r="AL407" i="4" s="1"/>
  <c r="F407" i="4" s="1"/>
  <c r="AK358" i="4"/>
  <c r="AL358" i="4" s="1"/>
  <c r="F358" i="4" s="1"/>
  <c r="F156" i="4"/>
  <c r="AO406" i="4"/>
  <c r="AO119" i="4"/>
  <c r="AK268" i="4"/>
  <c r="AL268" i="4" s="1"/>
  <c r="AP268" i="4" s="1"/>
  <c r="AQ268" i="4" s="1"/>
  <c r="AO378" i="4"/>
  <c r="AK425" i="4"/>
  <c r="AL425" i="4" s="1"/>
  <c r="AP425" i="4" s="1"/>
  <c r="AQ425" i="4" s="1"/>
  <c r="AJ97" i="4"/>
  <c r="AK97" i="4" s="1"/>
  <c r="AL97" i="4" s="1"/>
  <c r="AP97" i="4" s="1"/>
  <c r="AQ97" i="4" s="1"/>
  <c r="AO133" i="4"/>
  <c r="AK139" i="4"/>
  <c r="AL139" i="4" s="1"/>
  <c r="AO156" i="4"/>
  <c r="AR156" i="4" s="1"/>
  <c r="AS156" i="4" s="1"/>
  <c r="G156" i="4" s="1"/>
  <c r="H156" i="4" s="1"/>
  <c r="E156" i="4"/>
  <c r="E181" i="4"/>
  <c r="AO181" i="4"/>
  <c r="AO407" i="4"/>
  <c r="AO358" i="4"/>
  <c r="AK378" i="4"/>
  <c r="AL378" i="4" s="1"/>
  <c r="F378" i="4" s="1"/>
  <c r="E202" i="4"/>
  <c r="AO139" i="4"/>
  <c r="AK298" i="4"/>
  <c r="AL298" i="4" s="1"/>
  <c r="E177" i="4"/>
  <c r="AO177" i="4"/>
  <c r="AR177" i="4" s="1"/>
  <c r="AS177" i="4" s="1"/>
  <c r="G177" i="4" s="1"/>
  <c r="H177" i="4" s="1"/>
  <c r="AK411" i="4"/>
  <c r="AL411" i="4" s="1"/>
  <c r="AO411" i="4"/>
  <c r="E411" i="4"/>
  <c r="AO330" i="4"/>
  <c r="E330" i="4"/>
  <c r="F177" i="4"/>
  <c r="AK228" i="4"/>
  <c r="AL228" i="4" s="1"/>
  <c r="F228" i="4" s="1"/>
  <c r="AP336" i="4"/>
  <c r="AQ336" i="4" s="1"/>
  <c r="F336" i="4"/>
  <c r="AK119" i="4"/>
  <c r="AL119" i="4" s="1"/>
  <c r="AP119" i="4" s="1"/>
  <c r="AQ119" i="4" s="1"/>
  <c r="AP329" i="4"/>
  <c r="AQ329" i="4" s="1"/>
  <c r="E382" i="4"/>
  <c r="AJ416" i="4"/>
  <c r="AK416" i="4" s="1"/>
  <c r="AL416" i="4" s="1"/>
  <c r="F416" i="4" s="1"/>
  <c r="U412" i="4"/>
  <c r="W412" i="4" s="1"/>
  <c r="X412" i="4" s="1"/>
  <c r="AO364" i="4"/>
  <c r="E364" i="4"/>
  <c r="AO314" i="4"/>
  <c r="E314" i="4"/>
  <c r="AJ59" i="4"/>
  <c r="AK59" i="4" s="1"/>
  <c r="AL59" i="4" s="1"/>
  <c r="AP59" i="4" s="1"/>
  <c r="AQ59" i="4" s="1"/>
  <c r="AO318" i="4"/>
  <c r="E318" i="4"/>
  <c r="AO336" i="4"/>
  <c r="E336" i="4"/>
  <c r="U85" i="4"/>
  <c r="W85" i="4" s="1"/>
  <c r="X85" i="4" s="1"/>
  <c r="AK314" i="4"/>
  <c r="AL314" i="4" s="1"/>
  <c r="U423" i="4"/>
  <c r="W423" i="4" s="1"/>
  <c r="X423" i="4" s="1"/>
  <c r="AJ68" i="4"/>
  <c r="AK68" i="4" s="1"/>
  <c r="AL68" i="4" s="1"/>
  <c r="F68" i="4" s="1"/>
  <c r="AK318" i="4"/>
  <c r="AL318" i="4" s="1"/>
  <c r="F234" i="4"/>
  <c r="AP234" i="4"/>
  <c r="AQ234" i="4" s="1"/>
  <c r="AO232" i="4"/>
  <c r="E232" i="4"/>
  <c r="AO179" i="4"/>
  <c r="E179" i="4"/>
  <c r="AO167" i="4"/>
  <c r="E167" i="4"/>
  <c r="AO141" i="4"/>
  <c r="E141" i="4"/>
  <c r="AO234" i="4"/>
  <c r="E234" i="4"/>
  <c r="AK179" i="4"/>
  <c r="AL179" i="4" s="1"/>
  <c r="AK262" i="4"/>
  <c r="AL262" i="4" s="1"/>
  <c r="E262" i="4"/>
  <c r="AP175" i="4"/>
  <c r="AQ175" i="4" s="1"/>
  <c r="F175" i="4"/>
  <c r="AK232" i="4"/>
  <c r="AL232" i="4" s="1"/>
  <c r="AK167" i="4"/>
  <c r="AL167" i="4" s="1"/>
  <c r="AK224" i="4"/>
  <c r="AL224" i="4" s="1"/>
  <c r="E224" i="4"/>
  <c r="AO175" i="4"/>
  <c r="E175" i="4"/>
  <c r="AK141" i="4"/>
  <c r="AL141" i="4" s="1"/>
  <c r="AJ424" i="4"/>
  <c r="AK424" i="4" s="1"/>
  <c r="AL424" i="4" s="1"/>
  <c r="F424" i="4" s="1"/>
  <c r="AJ113" i="4"/>
  <c r="AO113" i="4" s="1"/>
  <c r="U61" i="4"/>
  <c r="W61" i="4" s="1"/>
  <c r="X61" i="4" s="1"/>
  <c r="U57" i="4"/>
  <c r="W57" i="4" s="1"/>
  <c r="X57" i="4" s="1"/>
  <c r="AJ79" i="4"/>
  <c r="AK79" i="4" s="1"/>
  <c r="AL79" i="4" s="1"/>
  <c r="AP79" i="4" s="1"/>
  <c r="AQ79" i="4" s="1"/>
  <c r="U106" i="4"/>
  <c r="W106" i="4" s="1"/>
  <c r="X106" i="4" s="1"/>
  <c r="E109" i="4"/>
  <c r="AO109" i="4"/>
  <c r="AJ408" i="4"/>
  <c r="E408" i="4" s="1"/>
  <c r="U109" i="4"/>
  <c r="W109" i="4" s="1"/>
  <c r="X109" i="4" s="1"/>
  <c r="U89" i="4"/>
  <c r="W89" i="4" s="1"/>
  <c r="X89" i="4" s="1"/>
  <c r="AJ96" i="4"/>
  <c r="AK96" i="4" s="1"/>
  <c r="AL96" i="4" s="1"/>
  <c r="AP96" i="4" s="1"/>
  <c r="AQ96" i="4" s="1"/>
  <c r="AJ64" i="4"/>
  <c r="AK64" i="4" s="1"/>
  <c r="AL64" i="4" s="1"/>
  <c r="AP64" i="4" s="1"/>
  <c r="AQ64" i="4" s="1"/>
  <c r="AK109" i="4"/>
  <c r="AL109" i="4" s="1"/>
  <c r="F109" i="4" s="1"/>
  <c r="AJ419" i="4"/>
  <c r="AK419" i="4" s="1"/>
  <c r="AL419" i="4" s="1"/>
  <c r="AP419" i="4" s="1"/>
  <c r="AQ419" i="4" s="1"/>
  <c r="AJ76" i="4"/>
  <c r="AK76" i="4" s="1"/>
  <c r="AL76" i="4" s="1"/>
  <c r="AJ52" i="4"/>
  <c r="AK52" i="4" s="1"/>
  <c r="AL52" i="4" s="1"/>
  <c r="AP52" i="4" s="1"/>
  <c r="AQ52" i="4" s="1"/>
  <c r="U90" i="4"/>
  <c r="W90" i="4" s="1"/>
  <c r="X90" i="4" s="1"/>
  <c r="AP410" i="4"/>
  <c r="AQ410" i="4" s="1"/>
  <c r="U428" i="4"/>
  <c r="W428" i="4" s="1"/>
  <c r="X428" i="4" s="1"/>
  <c r="U399" i="4"/>
  <c r="W399" i="4" s="1"/>
  <c r="X399" i="4" s="1"/>
  <c r="AJ427" i="4"/>
  <c r="AK427" i="4" s="1"/>
  <c r="AL427" i="4" s="1"/>
  <c r="AP427" i="4" s="1"/>
  <c r="AQ427" i="4" s="1"/>
  <c r="U116" i="4"/>
  <c r="W116" i="4" s="1"/>
  <c r="X116" i="4" s="1"/>
  <c r="U67" i="4"/>
  <c r="W67" i="4" s="1"/>
  <c r="X67" i="4" s="1"/>
  <c r="E116" i="4"/>
  <c r="AO116" i="4"/>
  <c r="AK116" i="4"/>
  <c r="AL116" i="4" s="1"/>
  <c r="F116" i="4" s="1"/>
  <c r="AP388" i="4"/>
  <c r="AQ388" i="4" s="1"/>
  <c r="F388" i="4"/>
  <c r="E410" i="4"/>
  <c r="AO410" i="4"/>
  <c r="AO394" i="4"/>
  <c r="E394" i="4"/>
  <c r="AJ93" i="4"/>
  <c r="AK93" i="4" s="1"/>
  <c r="AL93" i="4" s="1"/>
  <c r="U75" i="4"/>
  <c r="W75" i="4" s="1"/>
  <c r="X75" i="4" s="1"/>
  <c r="AJ82" i="4"/>
  <c r="AK82" i="4" s="1"/>
  <c r="AL82" i="4" s="1"/>
  <c r="U98" i="4"/>
  <c r="W98" i="4" s="1"/>
  <c r="X98" i="4" s="1"/>
  <c r="AJ92" i="4"/>
  <c r="AO92" i="4" s="1"/>
  <c r="AO388" i="4"/>
  <c r="E388" i="4"/>
  <c r="AK404" i="4"/>
  <c r="AL404" i="4" s="1"/>
  <c r="E404" i="4"/>
  <c r="AO404" i="4"/>
  <c r="F394" i="4"/>
  <c r="AP394" i="4"/>
  <c r="AQ394" i="4" s="1"/>
  <c r="U381" i="4"/>
  <c r="W381" i="4" s="1"/>
  <c r="X381" i="4" s="1"/>
  <c r="AJ104" i="4"/>
  <c r="AK104" i="4" s="1"/>
  <c r="AL104" i="4" s="1"/>
  <c r="F104" i="4" s="1"/>
  <c r="AJ94" i="4"/>
  <c r="AK94" i="4" s="1"/>
  <c r="AL94" i="4" s="1"/>
  <c r="AK390" i="4"/>
  <c r="AL390" i="4" s="1"/>
  <c r="AO390" i="4"/>
  <c r="E390" i="4"/>
  <c r="AO67" i="4"/>
  <c r="E67" i="4"/>
  <c r="AK67" i="4"/>
  <c r="AL67" i="4" s="1"/>
  <c r="AJ65" i="4"/>
  <c r="E65" i="4" s="1"/>
  <c r="AJ102" i="4"/>
  <c r="AO102" i="4" s="1"/>
  <c r="F85" i="4"/>
  <c r="AP85" i="4"/>
  <c r="AQ85" i="4" s="1"/>
  <c r="F364" i="4"/>
  <c r="AP364" i="4"/>
  <c r="AQ364" i="4" s="1"/>
  <c r="U391" i="4"/>
  <c r="W391" i="4" s="1"/>
  <c r="X391" i="4" s="1"/>
  <c r="AJ110" i="4"/>
  <c r="AK110" i="4" s="1"/>
  <c r="AL110" i="4" s="1"/>
  <c r="AP110" i="4" s="1"/>
  <c r="AQ110" i="4" s="1"/>
  <c r="U54" i="4"/>
  <c r="W54" i="4" s="1"/>
  <c r="X54" i="4" s="1"/>
  <c r="AJ54" i="4"/>
  <c r="AK54" i="4" s="1"/>
  <c r="AL54" i="4" s="1"/>
  <c r="AP75" i="4"/>
  <c r="AQ75" i="4" s="1"/>
  <c r="F75" i="4"/>
  <c r="AP57" i="4"/>
  <c r="AQ57" i="4" s="1"/>
  <c r="F57" i="4"/>
  <c r="AP90" i="4"/>
  <c r="AQ90" i="4" s="1"/>
  <c r="F90" i="4"/>
  <c r="AO106" i="4"/>
  <c r="E106" i="4"/>
  <c r="AO89" i="4"/>
  <c r="E89" i="4"/>
  <c r="AO69" i="4"/>
  <c r="E69" i="4"/>
  <c r="AO90" i="4"/>
  <c r="E90" i="4"/>
  <c r="AO61" i="4"/>
  <c r="E61" i="4"/>
  <c r="AP106" i="4"/>
  <c r="AQ106" i="4" s="1"/>
  <c r="F106" i="4"/>
  <c r="E98" i="4"/>
  <c r="AO98" i="4"/>
  <c r="E85" i="4"/>
  <c r="AO85" i="4"/>
  <c r="AO75" i="4"/>
  <c r="E75" i="4"/>
  <c r="AK89" i="4"/>
  <c r="AL89" i="4" s="1"/>
  <c r="AK98" i="4"/>
  <c r="AL98" i="4" s="1"/>
  <c r="AO57" i="4"/>
  <c r="E57" i="4"/>
  <c r="AK69" i="4"/>
  <c r="AL69" i="4" s="1"/>
  <c r="AK61" i="4"/>
  <c r="AL61" i="4" s="1"/>
  <c r="U50" i="4"/>
  <c r="W50" i="4" s="1"/>
  <c r="X50" i="4" s="1"/>
  <c r="AP387" i="4"/>
  <c r="AQ387" i="4" s="1"/>
  <c r="F387" i="4"/>
  <c r="AP315" i="4"/>
  <c r="AQ315" i="4" s="1"/>
  <c r="F315" i="4"/>
  <c r="F107" i="4"/>
  <c r="AP107" i="4"/>
  <c r="AQ107" i="4" s="1"/>
  <c r="AP412" i="4"/>
  <c r="AQ412" i="4" s="1"/>
  <c r="F412" i="4"/>
  <c r="F391" i="4"/>
  <c r="AP391" i="4"/>
  <c r="AQ391" i="4" s="1"/>
  <c r="AP382" i="4"/>
  <c r="AQ382" i="4" s="1"/>
  <c r="F382" i="4"/>
  <c r="F420" i="4"/>
  <c r="AP420" i="4"/>
  <c r="AQ420" i="4" s="1"/>
  <c r="E420" i="4"/>
  <c r="AO420" i="4"/>
  <c r="E423" i="4"/>
  <c r="AO423" i="4"/>
  <c r="AO399" i="4"/>
  <c r="E399" i="4"/>
  <c r="AO412" i="4"/>
  <c r="E412" i="4"/>
  <c r="AP423" i="4"/>
  <c r="AQ423" i="4" s="1"/>
  <c r="F423" i="4"/>
  <c r="AO391" i="4"/>
  <c r="E391" i="4"/>
  <c r="E381" i="4"/>
  <c r="AO381" i="4"/>
  <c r="AO107" i="4"/>
  <c r="E107" i="4"/>
  <c r="AO428" i="4"/>
  <c r="E428" i="4"/>
  <c r="AK381" i="4"/>
  <c r="AL381" i="4" s="1"/>
  <c r="AP399" i="4"/>
  <c r="AQ399" i="4" s="1"/>
  <c r="F399" i="4"/>
  <c r="AK428" i="4"/>
  <c r="AL428" i="4" s="1"/>
  <c r="AP51" i="4"/>
  <c r="AQ51" i="4" s="1"/>
  <c r="F51" i="4"/>
  <c r="E51" i="4"/>
  <c r="AO51" i="4"/>
  <c r="E50" i="4"/>
  <c r="AO50" i="4"/>
  <c r="AK50" i="4"/>
  <c r="AL50" i="4" s="1"/>
  <c r="AR377" i="4" l="1"/>
  <c r="AS377" i="4" s="1"/>
  <c r="G377" i="4" s="1"/>
  <c r="H377" i="4" s="1"/>
  <c r="F214" i="4"/>
  <c r="E126" i="4"/>
  <c r="AP248" i="4"/>
  <c r="AQ248" i="4" s="1"/>
  <c r="AR248" i="4" s="1"/>
  <c r="AS248" i="4" s="1"/>
  <c r="G248" i="4" s="1"/>
  <c r="H248" i="4" s="1"/>
  <c r="AP129" i="4"/>
  <c r="AQ129" i="4" s="1"/>
  <c r="AR129" i="4" s="1"/>
  <c r="AS129" i="4" s="1"/>
  <c r="G129" i="4" s="1"/>
  <c r="H129" i="4" s="1"/>
  <c r="F306" i="4"/>
  <c r="F200" i="4"/>
  <c r="F380" i="4"/>
  <c r="E380" i="4"/>
  <c r="E278" i="4"/>
  <c r="AO380" i="4"/>
  <c r="AR380" i="4" s="1"/>
  <c r="AS380" i="4" s="1"/>
  <c r="G380" i="4" s="1"/>
  <c r="H380" i="4" s="1"/>
  <c r="AP292" i="4"/>
  <c r="AQ292" i="4" s="1"/>
  <c r="AR292" i="4" s="1"/>
  <c r="AS292" i="4" s="1"/>
  <c r="G292" i="4" s="1"/>
  <c r="H292" i="4" s="1"/>
  <c r="F301" i="4"/>
  <c r="F328" i="4"/>
  <c r="E422" i="4"/>
  <c r="E327" i="4"/>
  <c r="F365" i="4"/>
  <c r="AK83" i="4"/>
  <c r="AL83" i="4" s="1"/>
  <c r="F83" i="4" s="1"/>
  <c r="AK327" i="4"/>
  <c r="AL327" i="4" s="1"/>
  <c r="F327" i="4" s="1"/>
  <c r="F201" i="4"/>
  <c r="AP310" i="4"/>
  <c r="AQ310" i="4" s="1"/>
  <c r="AR310" i="4" s="1"/>
  <c r="AS310" i="4" s="1"/>
  <c r="G310" i="4" s="1"/>
  <c r="H310" i="4" s="1"/>
  <c r="AP236" i="4"/>
  <c r="AQ236" i="4" s="1"/>
  <c r="AR236" i="4" s="1"/>
  <c r="AS236" i="4" s="1"/>
  <c r="G236" i="4" s="1"/>
  <c r="H236" i="4" s="1"/>
  <c r="AO100" i="4"/>
  <c r="AK422" i="4"/>
  <c r="AL422" i="4" s="1"/>
  <c r="AP422" i="4" s="1"/>
  <c r="AQ422" i="4" s="1"/>
  <c r="AR422" i="4" s="1"/>
  <c r="AS422" i="4" s="1"/>
  <c r="G422" i="4" s="1"/>
  <c r="H422" i="4" s="1"/>
  <c r="AK370" i="4"/>
  <c r="AL370" i="4" s="1"/>
  <c r="F370" i="4" s="1"/>
  <c r="E223" i="4"/>
  <c r="AP185" i="4"/>
  <c r="AQ185" i="4" s="1"/>
  <c r="AR185" i="4" s="1"/>
  <c r="AS185" i="4" s="1"/>
  <c r="G185" i="4" s="1"/>
  <c r="H185" i="4" s="1"/>
  <c r="E370" i="4"/>
  <c r="AO306" i="4"/>
  <c r="AR306" i="4" s="1"/>
  <c r="AS306" i="4" s="1"/>
  <c r="G306" i="4" s="1"/>
  <c r="H306" i="4" s="1"/>
  <c r="AK126" i="4"/>
  <c r="AL126" i="4" s="1"/>
  <c r="F126" i="4" s="1"/>
  <c r="AR214" i="4"/>
  <c r="AS214" i="4" s="1"/>
  <c r="G214" i="4" s="1"/>
  <c r="H214" i="4" s="1"/>
  <c r="AK398" i="4"/>
  <c r="AL398" i="4" s="1"/>
  <c r="F398" i="4" s="1"/>
  <c r="AP379" i="4"/>
  <c r="AQ379" i="4" s="1"/>
  <c r="AR197" i="4"/>
  <c r="AS197" i="4" s="1"/>
  <c r="G197" i="4" s="1"/>
  <c r="H197" i="4" s="1"/>
  <c r="E210" i="4"/>
  <c r="F345" i="4"/>
  <c r="E212" i="4"/>
  <c r="E226" i="4"/>
  <c r="E389" i="4"/>
  <c r="AK304" i="4"/>
  <c r="AL304" i="4" s="1"/>
  <c r="F304" i="4" s="1"/>
  <c r="E362" i="4"/>
  <c r="F417" i="4"/>
  <c r="E264" i="4"/>
  <c r="AK252" i="4"/>
  <c r="AL252" i="4" s="1"/>
  <c r="AP252" i="4" s="1"/>
  <c r="AQ252" i="4" s="1"/>
  <c r="AR252" i="4" s="1"/>
  <c r="AS252" i="4" s="1"/>
  <c r="G252" i="4" s="1"/>
  <c r="H252" i="4" s="1"/>
  <c r="F409" i="4"/>
  <c r="AR200" i="4"/>
  <c r="AS200" i="4" s="1"/>
  <c r="G200" i="4" s="1"/>
  <c r="H200" i="4" s="1"/>
  <c r="AP353" i="4"/>
  <c r="AQ353" i="4" s="1"/>
  <c r="AK226" i="4"/>
  <c r="AL226" i="4" s="1"/>
  <c r="F226" i="4" s="1"/>
  <c r="E304" i="4"/>
  <c r="AK362" i="4"/>
  <c r="AL362" i="4" s="1"/>
  <c r="F362" i="4" s="1"/>
  <c r="E252" i="4"/>
  <c r="AK307" i="4"/>
  <c r="AL307" i="4" s="1"/>
  <c r="F307" i="4" s="1"/>
  <c r="AK389" i="4"/>
  <c r="AL389" i="4" s="1"/>
  <c r="AP389" i="4" s="1"/>
  <c r="AQ389" i="4" s="1"/>
  <c r="AR389" i="4" s="1"/>
  <c r="AS389" i="4" s="1"/>
  <c r="G389" i="4" s="1"/>
  <c r="H389" i="4" s="1"/>
  <c r="E127" i="4"/>
  <c r="AP393" i="4"/>
  <c r="AQ393" i="4" s="1"/>
  <c r="AR393" i="4" s="1"/>
  <c r="AS393" i="4" s="1"/>
  <c r="G393" i="4" s="1"/>
  <c r="H393" i="4" s="1"/>
  <c r="E242" i="4"/>
  <c r="F84" i="4"/>
  <c r="AK127" i="4"/>
  <c r="AL127" i="4" s="1"/>
  <c r="AP127" i="4" s="1"/>
  <c r="AQ127" i="4" s="1"/>
  <c r="AR127" i="4" s="1"/>
  <c r="AS127" i="4" s="1"/>
  <c r="G127" i="4" s="1"/>
  <c r="H127" i="4" s="1"/>
  <c r="AK176" i="4"/>
  <c r="AL176" i="4" s="1"/>
  <c r="AP176" i="4" s="1"/>
  <c r="AQ176" i="4" s="1"/>
  <c r="F312" i="4"/>
  <c r="AR328" i="4"/>
  <c r="AS328" i="4" s="1"/>
  <c r="G328" i="4" s="1"/>
  <c r="H328" i="4" s="1"/>
  <c r="E209" i="4"/>
  <c r="E122" i="4"/>
  <c r="AK430" i="4"/>
  <c r="AL430" i="4" s="1"/>
  <c r="AP430" i="4" s="1"/>
  <c r="AQ430" i="4" s="1"/>
  <c r="N28" i="4"/>
  <c r="E164" i="4"/>
  <c r="AR84" i="4"/>
  <c r="AS84" i="4" s="1"/>
  <c r="G84" i="4" s="1"/>
  <c r="H84" i="4" s="1"/>
  <c r="E421" i="4"/>
  <c r="AK71" i="4"/>
  <c r="AL71" i="4" s="1"/>
  <c r="AP71" i="4" s="1"/>
  <c r="AQ71" i="4" s="1"/>
  <c r="AR71" i="4" s="1"/>
  <c r="AS71" i="4" s="1"/>
  <c r="G71" i="4" s="1"/>
  <c r="H71" i="4" s="1"/>
  <c r="AP403" i="4"/>
  <c r="AQ403" i="4" s="1"/>
  <c r="AK212" i="4"/>
  <c r="AL212" i="4" s="1"/>
  <c r="F212" i="4" s="1"/>
  <c r="E71" i="4"/>
  <c r="AP149" i="4"/>
  <c r="AQ149" i="4" s="1"/>
  <c r="AR149" i="4" s="1"/>
  <c r="AS149" i="4" s="1"/>
  <c r="G149" i="4" s="1"/>
  <c r="H149" i="4" s="1"/>
  <c r="E371" i="4"/>
  <c r="AR73" i="4"/>
  <c r="AS73" i="4" s="1"/>
  <c r="G73" i="4" s="1"/>
  <c r="H73" i="4" s="1"/>
  <c r="E379" i="4"/>
  <c r="AO319" i="4"/>
  <c r="AO159" i="4"/>
  <c r="AO147" i="4"/>
  <c r="AO379" i="4"/>
  <c r="AK369" i="4"/>
  <c r="AL369" i="4" s="1"/>
  <c r="F369" i="4" s="1"/>
  <c r="AK357" i="4"/>
  <c r="AL357" i="4" s="1"/>
  <c r="AP357" i="4" s="1"/>
  <c r="AQ357" i="4" s="1"/>
  <c r="AR357" i="4" s="1"/>
  <c r="AS357" i="4" s="1"/>
  <c r="G357" i="4" s="1"/>
  <c r="H357" i="4" s="1"/>
  <c r="AK421" i="4"/>
  <c r="AL421" i="4" s="1"/>
  <c r="AP421" i="4" s="1"/>
  <c r="AQ421" i="4" s="1"/>
  <c r="AR421" i="4" s="1"/>
  <c r="AS421" i="4" s="1"/>
  <c r="G421" i="4" s="1"/>
  <c r="H421" i="4" s="1"/>
  <c r="F243" i="4"/>
  <c r="AK130" i="4"/>
  <c r="AL130" i="4" s="1"/>
  <c r="F130" i="4" s="1"/>
  <c r="AO403" i="4"/>
  <c r="AK199" i="4"/>
  <c r="AL199" i="4" s="1"/>
  <c r="F199" i="4" s="1"/>
  <c r="E339" i="4"/>
  <c r="E357" i="4"/>
  <c r="F349" i="4"/>
  <c r="AP279" i="4"/>
  <c r="AQ279" i="4" s="1"/>
  <c r="AK161" i="4"/>
  <c r="AL161" i="4" s="1"/>
  <c r="F161" i="4" s="1"/>
  <c r="E184" i="4"/>
  <c r="AO369" i="4"/>
  <c r="F196" i="4"/>
  <c r="E398" i="4"/>
  <c r="AK218" i="4"/>
  <c r="AL218" i="4" s="1"/>
  <c r="F218" i="4" s="1"/>
  <c r="F60" i="4"/>
  <c r="AK342" i="4"/>
  <c r="AL342" i="4" s="1"/>
  <c r="AP342" i="4" s="1"/>
  <c r="AQ342" i="4" s="1"/>
  <c r="AR342" i="4" s="1"/>
  <c r="AS342" i="4" s="1"/>
  <c r="G342" i="4" s="1"/>
  <c r="H342" i="4" s="1"/>
  <c r="E199" i="4"/>
  <c r="F73" i="4"/>
  <c r="AK225" i="4"/>
  <c r="AL225" i="4" s="1"/>
  <c r="F225" i="4" s="1"/>
  <c r="F299" i="4"/>
  <c r="AO223" i="4"/>
  <c r="E343" i="4"/>
  <c r="E361" i="4"/>
  <c r="AO271" i="4"/>
  <c r="E72" i="4"/>
  <c r="AP261" i="4"/>
  <c r="AQ261" i="4" s="1"/>
  <c r="AR261" i="4" s="1"/>
  <c r="AS261" i="4" s="1"/>
  <c r="G261" i="4" s="1"/>
  <c r="H261" i="4" s="1"/>
  <c r="AO270" i="4"/>
  <c r="E83" i="4"/>
  <c r="AO343" i="4"/>
  <c r="AK144" i="4"/>
  <c r="AL144" i="4" s="1"/>
  <c r="AP144" i="4" s="1"/>
  <c r="AQ144" i="4" s="1"/>
  <c r="AR144" i="4" s="1"/>
  <c r="AS144" i="4" s="1"/>
  <c r="G144" i="4" s="1"/>
  <c r="H144" i="4" s="1"/>
  <c r="AK271" i="4"/>
  <c r="AL271" i="4" s="1"/>
  <c r="F271" i="4" s="1"/>
  <c r="AR365" i="4"/>
  <c r="AS365" i="4" s="1"/>
  <c r="G365" i="4" s="1"/>
  <c r="H365" i="4" s="1"/>
  <c r="F105" i="4"/>
  <c r="E306" i="4"/>
  <c r="E332" i="4"/>
  <c r="E227" i="4"/>
  <c r="E144" i="4"/>
  <c r="F70" i="4"/>
  <c r="AP143" i="4"/>
  <c r="AQ143" i="4" s="1"/>
  <c r="AR143" i="4" s="1"/>
  <c r="AS143" i="4" s="1"/>
  <c r="G143" i="4" s="1"/>
  <c r="H143" i="4" s="1"/>
  <c r="AK209" i="4"/>
  <c r="AL209" i="4" s="1"/>
  <c r="F209" i="4" s="1"/>
  <c r="F122" i="4"/>
  <c r="AO122" i="4"/>
  <c r="AR122" i="4" s="1"/>
  <c r="AS122" i="4" s="1"/>
  <c r="G122" i="4" s="1"/>
  <c r="H122" i="4" s="1"/>
  <c r="AK368" i="4"/>
  <c r="AL368" i="4" s="1"/>
  <c r="F368" i="4" s="1"/>
  <c r="E235" i="4"/>
  <c r="AK356" i="4"/>
  <c r="AL356" i="4" s="1"/>
  <c r="AP356" i="4" s="1"/>
  <c r="AQ356" i="4" s="1"/>
  <c r="AR356" i="4" s="1"/>
  <c r="AS356" i="4" s="1"/>
  <c r="G356" i="4" s="1"/>
  <c r="H356" i="4" s="1"/>
  <c r="AO222" i="4"/>
  <c r="AR222" i="4" s="1"/>
  <c r="AS222" i="4" s="1"/>
  <c r="G222" i="4" s="1"/>
  <c r="H222" i="4" s="1"/>
  <c r="E161" i="4"/>
  <c r="AO333" i="4"/>
  <c r="AP258" i="4"/>
  <c r="AQ258" i="4" s="1"/>
  <c r="AR258" i="4" s="1"/>
  <c r="AS258" i="4" s="1"/>
  <c r="G258" i="4" s="1"/>
  <c r="H258" i="4" s="1"/>
  <c r="AO176" i="4"/>
  <c r="AP207" i="4"/>
  <c r="AQ207" i="4" s="1"/>
  <c r="AR207" i="4" s="1"/>
  <c r="AS207" i="4" s="1"/>
  <c r="G207" i="4" s="1"/>
  <c r="H207" i="4" s="1"/>
  <c r="F384" i="4"/>
  <c r="F426" i="4"/>
  <c r="E416" i="4"/>
  <c r="AR315" i="4"/>
  <c r="AS315" i="4" s="1"/>
  <c r="G315" i="4" s="1"/>
  <c r="H315" i="4" s="1"/>
  <c r="AP346" i="4"/>
  <c r="AQ346" i="4" s="1"/>
  <c r="AR346" i="4" s="1"/>
  <c r="AS346" i="4" s="1"/>
  <c r="G346" i="4" s="1"/>
  <c r="H346" i="4" s="1"/>
  <c r="F188" i="4"/>
  <c r="AP351" i="4"/>
  <c r="AQ351" i="4" s="1"/>
  <c r="AR351" i="4" s="1"/>
  <c r="AS351" i="4" s="1"/>
  <c r="G351" i="4" s="1"/>
  <c r="H351" i="4" s="1"/>
  <c r="E260" i="4"/>
  <c r="E312" i="4"/>
  <c r="AK166" i="4"/>
  <c r="AL166" i="4" s="1"/>
  <c r="AP166" i="4" s="1"/>
  <c r="AQ166" i="4" s="1"/>
  <c r="E368" i="4"/>
  <c r="AK235" i="4"/>
  <c r="AL235" i="4" s="1"/>
  <c r="F235" i="4" s="1"/>
  <c r="E165" i="4"/>
  <c r="AP294" i="4"/>
  <c r="AQ294" i="4" s="1"/>
  <c r="AR294" i="4" s="1"/>
  <c r="AS294" i="4" s="1"/>
  <c r="G294" i="4" s="1"/>
  <c r="H294" i="4" s="1"/>
  <c r="AK341" i="4"/>
  <c r="AL341" i="4" s="1"/>
  <c r="F341" i="4" s="1"/>
  <c r="AP172" i="4"/>
  <c r="AQ172" i="4" s="1"/>
  <c r="AR172" i="4" s="1"/>
  <c r="AS172" i="4" s="1"/>
  <c r="G172" i="4" s="1"/>
  <c r="H172" i="4" s="1"/>
  <c r="AP237" i="4"/>
  <c r="AQ237" i="4" s="1"/>
  <c r="AR237" i="4" s="1"/>
  <c r="AS237" i="4" s="1"/>
  <c r="G237" i="4" s="1"/>
  <c r="H237" i="4" s="1"/>
  <c r="AK260" i="4"/>
  <c r="AL260" i="4" s="1"/>
  <c r="F260" i="4" s="1"/>
  <c r="E218" i="4"/>
  <c r="AO312" i="4"/>
  <c r="AR312" i="4" s="1"/>
  <c r="AS312" i="4" s="1"/>
  <c r="G312" i="4" s="1"/>
  <c r="H312" i="4" s="1"/>
  <c r="AK169" i="4"/>
  <c r="AL169" i="4" s="1"/>
  <c r="AP169" i="4" s="1"/>
  <c r="AQ169" i="4" s="1"/>
  <c r="AK165" i="4"/>
  <c r="AL165" i="4" s="1"/>
  <c r="F165" i="4" s="1"/>
  <c r="E356" i="4"/>
  <c r="AK333" i="4"/>
  <c r="AL333" i="4" s="1"/>
  <c r="F333" i="4" s="1"/>
  <c r="E341" i="4"/>
  <c r="F418" i="4"/>
  <c r="E353" i="4"/>
  <c r="AK348" i="4"/>
  <c r="AL348" i="4" s="1"/>
  <c r="AP348" i="4" s="1"/>
  <c r="AQ348" i="4" s="1"/>
  <c r="AO354" i="4"/>
  <c r="AK242" i="4"/>
  <c r="AL242" i="4" s="1"/>
  <c r="AP242" i="4" s="1"/>
  <c r="AQ242" i="4" s="1"/>
  <c r="AR242" i="4" s="1"/>
  <c r="AS242" i="4" s="1"/>
  <c r="G242" i="4" s="1"/>
  <c r="H242" i="4" s="1"/>
  <c r="AO397" i="4"/>
  <c r="AK373" i="4"/>
  <c r="AL373" i="4" s="1"/>
  <c r="F373" i="4" s="1"/>
  <c r="AO111" i="4"/>
  <c r="E274" i="4"/>
  <c r="E230" i="4"/>
  <c r="AR152" i="4"/>
  <c r="AS152" i="4" s="1"/>
  <c r="G152" i="4" s="1"/>
  <c r="H152" i="4" s="1"/>
  <c r="AP250" i="4"/>
  <c r="AQ250" i="4" s="1"/>
  <c r="AR250" i="4" s="1"/>
  <c r="AS250" i="4" s="1"/>
  <c r="G250" i="4" s="1"/>
  <c r="H250" i="4" s="1"/>
  <c r="AP360" i="4"/>
  <c r="AQ360" i="4" s="1"/>
  <c r="AR360" i="4" s="1"/>
  <c r="AS360" i="4" s="1"/>
  <c r="G360" i="4" s="1"/>
  <c r="H360" i="4" s="1"/>
  <c r="AP383" i="4"/>
  <c r="AQ383" i="4" s="1"/>
  <c r="AR383" i="4" s="1"/>
  <c r="AS383" i="4" s="1"/>
  <c r="G383" i="4" s="1"/>
  <c r="H383" i="4" s="1"/>
  <c r="AO74" i="4"/>
  <c r="AK354" i="4"/>
  <c r="AL354" i="4" s="1"/>
  <c r="AP354" i="4" s="1"/>
  <c r="AQ354" i="4" s="1"/>
  <c r="E157" i="4"/>
  <c r="E373" i="4"/>
  <c r="AP74" i="4"/>
  <c r="AQ74" i="4" s="1"/>
  <c r="AK86" i="4"/>
  <c r="AL86" i="4" s="1"/>
  <c r="F86" i="4" s="1"/>
  <c r="AO348" i="4"/>
  <c r="E151" i="4"/>
  <c r="AP311" i="4"/>
  <c r="AQ311" i="4" s="1"/>
  <c r="AR311" i="4" s="1"/>
  <c r="AS311" i="4" s="1"/>
  <c r="G311" i="4" s="1"/>
  <c r="H311" i="4" s="1"/>
  <c r="AK151" i="4"/>
  <c r="AL151" i="4" s="1"/>
  <c r="AP151" i="4" s="1"/>
  <c r="AQ151" i="4" s="1"/>
  <c r="AR151" i="4" s="1"/>
  <c r="AS151" i="4" s="1"/>
  <c r="G151" i="4" s="1"/>
  <c r="H151" i="4" s="1"/>
  <c r="AK347" i="4"/>
  <c r="AL347" i="4" s="1"/>
  <c r="F347" i="4" s="1"/>
  <c r="F377" i="4"/>
  <c r="F211" i="4"/>
  <c r="F309" i="4"/>
  <c r="AO114" i="4"/>
  <c r="E111" i="4"/>
  <c r="F322" i="4"/>
  <c r="AK289" i="4"/>
  <c r="AL289" i="4" s="1"/>
  <c r="F289" i="4" s="1"/>
  <c r="E74" i="4"/>
  <c r="F246" i="4"/>
  <c r="AO353" i="4"/>
  <c r="AO155" i="4"/>
  <c r="AR155" i="4" s="1"/>
  <c r="AS155" i="4" s="1"/>
  <c r="G155" i="4" s="1"/>
  <c r="H155" i="4" s="1"/>
  <c r="AO321" i="4"/>
  <c r="E130" i="4"/>
  <c r="E342" i="4"/>
  <c r="E345" i="4"/>
  <c r="AP56" i="4"/>
  <c r="AQ56" i="4" s="1"/>
  <c r="AR56" i="4" s="1"/>
  <c r="AS56" i="4" s="1"/>
  <c r="G56" i="4" s="1"/>
  <c r="H56" i="4" s="1"/>
  <c r="AO157" i="4"/>
  <c r="AK397" i="4"/>
  <c r="AL397" i="4" s="1"/>
  <c r="F397" i="4" s="1"/>
  <c r="AP284" i="4"/>
  <c r="AQ284" i="4" s="1"/>
  <c r="AR284" i="4" s="1"/>
  <c r="AS284" i="4" s="1"/>
  <c r="G284" i="4" s="1"/>
  <c r="H284" i="4" s="1"/>
  <c r="AO272" i="4"/>
  <c r="AK264" i="4"/>
  <c r="AL264" i="4" s="1"/>
  <c r="AP264" i="4" s="1"/>
  <c r="AQ264" i="4" s="1"/>
  <c r="AR264" i="4" s="1"/>
  <c r="AS264" i="4" s="1"/>
  <c r="G264" i="4" s="1"/>
  <c r="H264" i="4" s="1"/>
  <c r="E405" i="4"/>
  <c r="E137" i="4"/>
  <c r="AK339" i="4"/>
  <c r="AL339" i="4" s="1"/>
  <c r="F339" i="4" s="1"/>
  <c r="E347" i="4"/>
  <c r="AP344" i="4"/>
  <c r="AQ344" i="4" s="1"/>
  <c r="AR344" i="4" s="1"/>
  <c r="AS344" i="4" s="1"/>
  <c r="G344" i="4" s="1"/>
  <c r="H344" i="4" s="1"/>
  <c r="E114" i="4"/>
  <c r="AO123" i="4"/>
  <c r="E321" i="4"/>
  <c r="AO274" i="4"/>
  <c r="AK405" i="4"/>
  <c r="AL405" i="4" s="1"/>
  <c r="AP405" i="4" s="1"/>
  <c r="AQ405" i="4" s="1"/>
  <c r="AR405" i="4" s="1"/>
  <c r="AS405" i="4" s="1"/>
  <c r="G405" i="4" s="1"/>
  <c r="H405" i="4" s="1"/>
  <c r="F95" i="4"/>
  <c r="AO220" i="4"/>
  <c r="AK240" i="4"/>
  <c r="AL240" i="4" s="1"/>
  <c r="AP240" i="4" s="1"/>
  <c r="AQ240" i="4" s="1"/>
  <c r="E86" i="4"/>
  <c r="AO345" i="4"/>
  <c r="AR345" i="4" s="1"/>
  <c r="AS345" i="4" s="1"/>
  <c r="G345" i="4" s="1"/>
  <c r="H345" i="4" s="1"/>
  <c r="AK230" i="4"/>
  <c r="AL230" i="4" s="1"/>
  <c r="AP230" i="4" s="1"/>
  <c r="AQ230" i="4" s="1"/>
  <c r="AR230" i="4" s="1"/>
  <c r="AS230" i="4" s="1"/>
  <c r="G230" i="4" s="1"/>
  <c r="H230" i="4" s="1"/>
  <c r="E403" i="4"/>
  <c r="F135" i="4"/>
  <c r="AK371" i="4"/>
  <c r="AL371" i="4" s="1"/>
  <c r="AP371" i="4" s="1"/>
  <c r="AQ371" i="4" s="1"/>
  <c r="AR371" i="4" s="1"/>
  <c r="AS371" i="4" s="1"/>
  <c r="G371" i="4" s="1"/>
  <c r="H371" i="4" s="1"/>
  <c r="AP157" i="4"/>
  <c r="AQ157" i="4" s="1"/>
  <c r="AR157" i="4" s="1"/>
  <c r="AS157" i="4" s="1"/>
  <c r="G157" i="4" s="1"/>
  <c r="H157" i="4" s="1"/>
  <c r="AK325" i="4"/>
  <c r="AL325" i="4" s="1"/>
  <c r="F325" i="4" s="1"/>
  <c r="AP359" i="4"/>
  <c r="AQ359" i="4" s="1"/>
  <c r="AR359" i="4" s="1"/>
  <c r="AS359" i="4" s="1"/>
  <c r="G359" i="4" s="1"/>
  <c r="H359" i="4" s="1"/>
  <c r="AK295" i="4"/>
  <c r="AL295" i="4" s="1"/>
  <c r="F295" i="4" s="1"/>
  <c r="AR136" i="4"/>
  <c r="AS136" i="4" s="1"/>
  <c r="G136" i="4" s="1"/>
  <c r="H136" i="4" s="1"/>
  <c r="E295" i="4"/>
  <c r="AK184" i="4"/>
  <c r="AL184" i="4" s="1"/>
  <c r="AP184" i="4" s="1"/>
  <c r="AQ184" i="4" s="1"/>
  <c r="AR184" i="4" s="1"/>
  <c r="AS184" i="4" s="1"/>
  <c r="G184" i="4" s="1"/>
  <c r="H184" i="4" s="1"/>
  <c r="E307" i="4"/>
  <c r="AO210" i="4"/>
  <c r="AR210" i="4" s="1"/>
  <c r="AS210" i="4" s="1"/>
  <c r="G210" i="4" s="1"/>
  <c r="H210" i="4" s="1"/>
  <c r="AK164" i="4"/>
  <c r="AL164" i="4" s="1"/>
  <c r="AP164" i="4" s="1"/>
  <c r="AQ164" i="4" s="1"/>
  <c r="AR164" i="4" s="1"/>
  <c r="AS164" i="4" s="1"/>
  <c r="G164" i="4" s="1"/>
  <c r="H164" i="4" s="1"/>
  <c r="E238" i="4"/>
  <c r="AK278" i="4"/>
  <c r="AL278" i="4" s="1"/>
  <c r="AP278" i="4" s="1"/>
  <c r="AQ278" i="4" s="1"/>
  <c r="AR278" i="4" s="1"/>
  <c r="AS278" i="4" s="1"/>
  <c r="G278" i="4" s="1"/>
  <c r="H278" i="4" s="1"/>
  <c r="AP220" i="4"/>
  <c r="AQ220" i="4" s="1"/>
  <c r="AO297" i="4"/>
  <c r="AP400" i="4"/>
  <c r="AQ400" i="4" s="1"/>
  <c r="AR400" i="4" s="1"/>
  <c r="AS400" i="4" s="1"/>
  <c r="G400" i="4" s="1"/>
  <c r="H400" i="4" s="1"/>
  <c r="F80" i="4"/>
  <c r="F148" i="4"/>
  <c r="AK87" i="4"/>
  <c r="AL87" i="4" s="1"/>
  <c r="AP87" i="4" s="1"/>
  <c r="AQ87" i="4" s="1"/>
  <c r="AK281" i="4"/>
  <c r="AL281" i="4" s="1"/>
  <c r="AP281" i="4" s="1"/>
  <c r="AQ281" i="4" s="1"/>
  <c r="AK206" i="4"/>
  <c r="AL206" i="4" s="1"/>
  <c r="F206" i="4" s="1"/>
  <c r="F210" i="4"/>
  <c r="AK290" i="4"/>
  <c r="AL290" i="4" s="1"/>
  <c r="AP290" i="4" s="1"/>
  <c r="AQ290" i="4" s="1"/>
  <c r="AR290" i="4" s="1"/>
  <c r="AS290" i="4" s="1"/>
  <c r="G290" i="4" s="1"/>
  <c r="H290" i="4" s="1"/>
  <c r="E335" i="4"/>
  <c r="E297" i="4"/>
  <c r="AK287" i="4"/>
  <c r="AL287" i="4" s="1"/>
  <c r="AP287" i="4" s="1"/>
  <c r="AQ287" i="4" s="1"/>
  <c r="AR287" i="4" s="1"/>
  <c r="AS287" i="4" s="1"/>
  <c r="G287" i="4" s="1"/>
  <c r="H287" i="4" s="1"/>
  <c r="E349" i="4"/>
  <c r="AP297" i="4"/>
  <c r="AQ297" i="4" s="1"/>
  <c r="E279" i="4"/>
  <c r="AO279" i="4"/>
  <c r="AP66" i="4"/>
  <c r="AQ66" i="4" s="1"/>
  <c r="AR66" i="4" s="1"/>
  <c r="AS66" i="4" s="1"/>
  <c r="G66" i="4" s="1"/>
  <c r="H66" i="4" s="1"/>
  <c r="E376" i="4"/>
  <c r="E220" i="4"/>
  <c r="AP335" i="4"/>
  <c r="AQ335" i="4" s="1"/>
  <c r="AO430" i="4"/>
  <c r="AO213" i="4"/>
  <c r="AK263" i="4"/>
  <c r="AL263" i="4" s="1"/>
  <c r="F263" i="4" s="1"/>
  <c r="AO349" i="4"/>
  <c r="AR349" i="4" s="1"/>
  <c r="AS349" i="4" s="1"/>
  <c r="G349" i="4" s="1"/>
  <c r="H349" i="4" s="1"/>
  <c r="E287" i="4"/>
  <c r="F197" i="4"/>
  <c r="AO82" i="4"/>
  <c r="N30" i="4"/>
  <c r="Q30" i="4" s="1"/>
  <c r="E290" i="4"/>
  <c r="N34" i="4"/>
  <c r="O34" i="4" s="1"/>
  <c r="N35" i="4"/>
  <c r="O35" i="4" s="1"/>
  <c r="N32" i="4"/>
  <c r="O32" i="4" s="1"/>
  <c r="AR201" i="4"/>
  <c r="AS201" i="4" s="1"/>
  <c r="G201" i="4" s="1"/>
  <c r="H201" i="4" s="1"/>
  <c r="AP300" i="4"/>
  <c r="AQ300" i="4" s="1"/>
  <c r="AR300" i="4" s="1"/>
  <c r="AS300" i="4" s="1"/>
  <c r="G300" i="4" s="1"/>
  <c r="H300" i="4" s="1"/>
  <c r="E100" i="4"/>
  <c r="AK413" i="4"/>
  <c r="AL413" i="4" s="1"/>
  <c r="F413" i="4" s="1"/>
  <c r="AK147" i="4"/>
  <c r="AL147" i="4" s="1"/>
  <c r="AP147" i="4" s="1"/>
  <c r="AQ147" i="4" s="1"/>
  <c r="AK319" i="4"/>
  <c r="AL319" i="4" s="1"/>
  <c r="F319" i="4" s="1"/>
  <c r="E374" i="4"/>
  <c r="AO132" i="4"/>
  <c r="E159" i="4"/>
  <c r="E363" i="4"/>
  <c r="AK361" i="4"/>
  <c r="AL361" i="4" s="1"/>
  <c r="F361" i="4" s="1"/>
  <c r="AP108" i="4"/>
  <c r="AQ108" i="4" s="1"/>
  <c r="AR108" i="4" s="1"/>
  <c r="AS108" i="4" s="1"/>
  <c r="G108" i="4" s="1"/>
  <c r="H108" i="4" s="1"/>
  <c r="AP109" i="4"/>
  <c r="AQ109" i="4" s="1"/>
  <c r="AR109" i="4" s="1"/>
  <c r="AS109" i="4" s="1"/>
  <c r="G109" i="4" s="1"/>
  <c r="H109" i="4" s="1"/>
  <c r="AO413" i="4"/>
  <c r="AK291" i="4"/>
  <c r="AL291" i="4" s="1"/>
  <c r="F291" i="4" s="1"/>
  <c r="AK270" i="4"/>
  <c r="AL270" i="4" s="1"/>
  <c r="AP270" i="4" s="1"/>
  <c r="AQ270" i="4" s="1"/>
  <c r="AP121" i="4"/>
  <c r="AQ121" i="4" s="1"/>
  <c r="AR121" i="4" s="1"/>
  <c r="AS121" i="4" s="1"/>
  <c r="G121" i="4" s="1"/>
  <c r="H121" i="4" s="1"/>
  <c r="AO178" i="4"/>
  <c r="E178" i="4"/>
  <c r="AK227" i="4"/>
  <c r="AL227" i="4" s="1"/>
  <c r="AP227" i="4" s="1"/>
  <c r="AQ227" i="4" s="1"/>
  <c r="AR227" i="4" s="1"/>
  <c r="AS227" i="4" s="1"/>
  <c r="G227" i="4" s="1"/>
  <c r="H227" i="4" s="1"/>
  <c r="AK363" i="4"/>
  <c r="AL363" i="4" s="1"/>
  <c r="F363" i="4" s="1"/>
  <c r="AK72" i="4"/>
  <c r="AL72" i="4" s="1"/>
  <c r="AP72" i="4" s="1"/>
  <c r="AQ72" i="4" s="1"/>
  <c r="AR72" i="4" s="1"/>
  <c r="AS72" i="4" s="1"/>
  <c r="G72" i="4" s="1"/>
  <c r="H72" i="4" s="1"/>
  <c r="E273" i="4"/>
  <c r="AP178" i="4"/>
  <c r="AQ178" i="4" s="1"/>
  <c r="E134" i="4"/>
  <c r="F215" i="4"/>
  <c r="AO219" i="4"/>
  <c r="E132" i="4"/>
  <c r="AO203" i="4"/>
  <c r="AO335" i="4"/>
  <c r="E272" i="4"/>
  <c r="AO273" i="4"/>
  <c r="AP286" i="4"/>
  <c r="AQ286" i="4" s="1"/>
  <c r="AR286" i="4" s="1"/>
  <c r="AS286" i="4" s="1"/>
  <c r="G286" i="4" s="1"/>
  <c r="H286" i="4" s="1"/>
  <c r="F280" i="4"/>
  <c r="AK213" i="4"/>
  <c r="AL213" i="4" s="1"/>
  <c r="F213" i="4" s="1"/>
  <c r="AP272" i="4"/>
  <c r="AQ272" i="4" s="1"/>
  <c r="AO325" i="4"/>
  <c r="AP302" i="4"/>
  <c r="AQ302" i="4" s="1"/>
  <c r="AR302" i="4" s="1"/>
  <c r="AS302" i="4" s="1"/>
  <c r="G302" i="4" s="1"/>
  <c r="H302" i="4" s="1"/>
  <c r="AR385" i="4"/>
  <c r="AS385" i="4" s="1"/>
  <c r="G385" i="4" s="1"/>
  <c r="H385" i="4" s="1"/>
  <c r="AO392" i="4"/>
  <c r="F385" i="4"/>
  <c r="AO70" i="4"/>
  <c r="AR70" i="4" s="1"/>
  <c r="AS70" i="4" s="1"/>
  <c r="G70" i="4" s="1"/>
  <c r="H70" i="4" s="1"/>
  <c r="AP194" i="4"/>
  <c r="AQ194" i="4" s="1"/>
  <c r="AO166" i="4"/>
  <c r="AO187" i="4"/>
  <c r="E266" i="4"/>
  <c r="AO63" i="4"/>
  <c r="F205" i="4"/>
  <c r="AK63" i="4"/>
  <c r="AL63" i="4" s="1"/>
  <c r="F63" i="4" s="1"/>
  <c r="F266" i="4"/>
  <c r="AR128" i="4"/>
  <c r="AS128" i="4" s="1"/>
  <c r="G128" i="4" s="1"/>
  <c r="H128" i="4" s="1"/>
  <c r="E70" i="4"/>
  <c r="AK117" i="4"/>
  <c r="AL117" i="4" s="1"/>
  <c r="AP117" i="4" s="1"/>
  <c r="AQ117" i="4" s="1"/>
  <c r="E291" i="4"/>
  <c r="AO352" i="4"/>
  <c r="AO266" i="4"/>
  <c r="AR266" i="4" s="1"/>
  <c r="AS266" i="4" s="1"/>
  <c r="G266" i="4" s="1"/>
  <c r="H266" i="4" s="1"/>
  <c r="F340" i="4"/>
  <c r="AP103" i="4"/>
  <c r="AQ103" i="4" s="1"/>
  <c r="AR103" i="4" s="1"/>
  <c r="AS103" i="4" s="1"/>
  <c r="G103" i="4" s="1"/>
  <c r="H103" i="4" s="1"/>
  <c r="F431" i="4"/>
  <c r="AK238" i="4"/>
  <c r="AL238" i="4" s="1"/>
  <c r="AP238" i="4" s="1"/>
  <c r="AQ238" i="4" s="1"/>
  <c r="AR238" i="4" s="1"/>
  <c r="AS238" i="4" s="1"/>
  <c r="G238" i="4" s="1"/>
  <c r="H238" i="4" s="1"/>
  <c r="AK162" i="4"/>
  <c r="AL162" i="4" s="1"/>
  <c r="F162" i="4" s="1"/>
  <c r="AP229" i="4"/>
  <c r="AQ229" i="4" s="1"/>
  <c r="AR229" i="4" s="1"/>
  <c r="AS229" i="4" s="1"/>
  <c r="G229" i="4" s="1"/>
  <c r="H229" i="4" s="1"/>
  <c r="AK288" i="4"/>
  <c r="AL288" i="4" s="1"/>
  <c r="AP288" i="4" s="1"/>
  <c r="AQ288" i="4" s="1"/>
  <c r="E82" i="4"/>
  <c r="AP259" i="4"/>
  <c r="AQ259" i="4" s="1"/>
  <c r="AR259" i="4" s="1"/>
  <c r="AS259" i="4" s="1"/>
  <c r="G259" i="4" s="1"/>
  <c r="H259" i="4" s="1"/>
  <c r="AK123" i="4"/>
  <c r="AL123" i="4" s="1"/>
  <c r="AP123" i="4" s="1"/>
  <c r="AQ123" i="4" s="1"/>
  <c r="E225" i="4"/>
  <c r="E155" i="4"/>
  <c r="E190" i="4"/>
  <c r="AO320" i="4"/>
  <c r="AR320" i="4" s="1"/>
  <c r="AS320" i="4" s="1"/>
  <c r="G320" i="4" s="1"/>
  <c r="H320" i="4" s="1"/>
  <c r="AK190" i="4"/>
  <c r="AL190" i="4" s="1"/>
  <c r="F190" i="4" s="1"/>
  <c r="E320" i="4"/>
  <c r="AO150" i="4"/>
  <c r="AP245" i="4"/>
  <c r="AQ245" i="4" s="1"/>
  <c r="AP254" i="4"/>
  <c r="AQ254" i="4" s="1"/>
  <c r="AR254" i="4" s="1"/>
  <c r="AS254" i="4" s="1"/>
  <c r="G254" i="4" s="1"/>
  <c r="H254" i="4" s="1"/>
  <c r="AR148" i="4"/>
  <c r="AS148" i="4" s="1"/>
  <c r="G148" i="4" s="1"/>
  <c r="H148" i="4" s="1"/>
  <c r="E402" i="4"/>
  <c r="E289" i="4"/>
  <c r="AO376" i="4"/>
  <c r="AK350" i="4"/>
  <c r="AL350" i="4" s="1"/>
  <c r="AP350" i="4" s="1"/>
  <c r="AQ350" i="4" s="1"/>
  <c r="E206" i="4"/>
  <c r="E263" i="4"/>
  <c r="AR158" i="4"/>
  <c r="AS158" i="4" s="1"/>
  <c r="G158" i="4" s="1"/>
  <c r="H158" i="4" s="1"/>
  <c r="AR80" i="4"/>
  <c r="AS80" i="4" s="1"/>
  <c r="G80" i="4" s="1"/>
  <c r="H80" i="4" s="1"/>
  <c r="E49" i="4"/>
  <c r="AO288" i="4"/>
  <c r="AO189" i="4"/>
  <c r="AR189" i="4" s="1"/>
  <c r="AS189" i="4" s="1"/>
  <c r="G189" i="4" s="1"/>
  <c r="H189" i="4" s="1"/>
  <c r="E245" i="4"/>
  <c r="F320" i="4"/>
  <c r="F204" i="4"/>
  <c r="F189" i="4"/>
  <c r="E189" i="4"/>
  <c r="AO245" i="4"/>
  <c r="AK134" i="4"/>
  <c r="AL134" i="4" s="1"/>
  <c r="AP134" i="4" s="1"/>
  <c r="AQ134" i="4" s="1"/>
  <c r="AR134" i="4" s="1"/>
  <c r="AS134" i="4" s="1"/>
  <c r="G134" i="4" s="1"/>
  <c r="H134" i="4" s="1"/>
  <c r="AR366" i="4"/>
  <c r="AS366" i="4" s="1"/>
  <c r="G366" i="4" s="1"/>
  <c r="H366" i="4" s="1"/>
  <c r="AK183" i="4"/>
  <c r="AL183" i="4" s="1"/>
  <c r="AK91" i="4"/>
  <c r="AL91" i="4" s="1"/>
  <c r="F91" i="4" s="1"/>
  <c r="AK137" i="4"/>
  <c r="AL137" i="4" s="1"/>
  <c r="AP415" i="4"/>
  <c r="AQ415" i="4" s="1"/>
  <c r="F158" i="4"/>
  <c r="AP429" i="4"/>
  <c r="AQ429" i="4" s="1"/>
  <c r="AR429" i="4" s="1"/>
  <c r="AS429" i="4" s="1"/>
  <c r="G429" i="4" s="1"/>
  <c r="H429" i="4" s="1"/>
  <c r="AP316" i="4"/>
  <c r="AQ316" i="4" s="1"/>
  <c r="AR316" i="4" s="1"/>
  <c r="AS316" i="4" s="1"/>
  <c r="G316" i="4" s="1"/>
  <c r="H316" i="4" s="1"/>
  <c r="F77" i="4"/>
  <c r="AO78" i="4"/>
  <c r="AR78" i="4" s="1"/>
  <c r="AS78" i="4" s="1"/>
  <c r="G78" i="4" s="1"/>
  <c r="H78" i="4" s="1"/>
  <c r="AO87" i="4"/>
  <c r="F78" i="4"/>
  <c r="E194" i="4"/>
  <c r="AO153" i="4"/>
  <c r="AO216" i="4"/>
  <c r="AO240" i="4"/>
  <c r="AR336" i="4"/>
  <c r="AS336" i="4" s="1"/>
  <c r="G336" i="4" s="1"/>
  <c r="H336" i="4" s="1"/>
  <c r="AO281" i="4"/>
  <c r="AP352" i="4"/>
  <c r="AQ352" i="4" s="1"/>
  <c r="F222" i="4"/>
  <c r="E193" i="4"/>
  <c r="AO205" i="4"/>
  <c r="AR205" i="4" s="1"/>
  <c r="AS205" i="4" s="1"/>
  <c r="G205" i="4" s="1"/>
  <c r="H205" i="4" s="1"/>
  <c r="AP256" i="4"/>
  <c r="AQ256" i="4" s="1"/>
  <c r="AR256" i="4" s="1"/>
  <c r="AS256" i="4" s="1"/>
  <c r="G256" i="4" s="1"/>
  <c r="H256" i="4" s="1"/>
  <c r="AO415" i="4"/>
  <c r="AK392" i="4"/>
  <c r="AL392" i="4" s="1"/>
  <c r="AP392" i="4" s="1"/>
  <c r="AQ392" i="4" s="1"/>
  <c r="AK216" i="4"/>
  <c r="AL216" i="4" s="1"/>
  <c r="F216" i="4" s="1"/>
  <c r="E352" i="4"/>
  <c r="E222" i="4"/>
  <c r="E415" i="4"/>
  <c r="AO408" i="4"/>
  <c r="F119" i="4"/>
  <c r="AR387" i="4"/>
  <c r="AS387" i="4" s="1"/>
  <c r="G387" i="4" s="1"/>
  <c r="H387" i="4" s="1"/>
  <c r="E78" i="4"/>
  <c r="F155" i="4"/>
  <c r="AO194" i="4"/>
  <c r="AO169" i="4"/>
  <c r="F303" i="4"/>
  <c r="E205" i="4"/>
  <c r="AK283" i="4"/>
  <c r="AL283" i="4" s="1"/>
  <c r="F283" i="4" s="1"/>
  <c r="AO183" i="4"/>
  <c r="AK49" i="4"/>
  <c r="AL49" i="4" s="1"/>
  <c r="AK276" i="4"/>
  <c r="AL276" i="4" s="1"/>
  <c r="AO276" i="4"/>
  <c r="AP168" i="4"/>
  <c r="AQ168" i="4" s="1"/>
  <c r="AR168" i="4" s="1"/>
  <c r="AS168" i="4" s="1"/>
  <c r="G168" i="4" s="1"/>
  <c r="H168" i="4" s="1"/>
  <c r="F168" i="4"/>
  <c r="E219" i="4"/>
  <c r="E280" i="4"/>
  <c r="AK203" i="4"/>
  <c r="AL203" i="4" s="1"/>
  <c r="AP203" i="4" s="1"/>
  <c r="AQ203" i="4" s="1"/>
  <c r="AK187" i="4"/>
  <c r="AL187" i="4" s="1"/>
  <c r="F187" i="4" s="1"/>
  <c r="AP251" i="4"/>
  <c r="AQ251" i="4" s="1"/>
  <c r="AR251" i="4" s="1"/>
  <c r="AS251" i="4" s="1"/>
  <c r="G251" i="4" s="1"/>
  <c r="H251" i="4" s="1"/>
  <c r="AP308" i="4"/>
  <c r="AQ308" i="4" s="1"/>
  <c r="AR308" i="4" s="1"/>
  <c r="AS308" i="4" s="1"/>
  <c r="G308" i="4" s="1"/>
  <c r="H308" i="4" s="1"/>
  <c r="F101" i="4"/>
  <c r="AO115" i="4"/>
  <c r="AP334" i="4"/>
  <c r="AQ334" i="4" s="1"/>
  <c r="AK402" i="4"/>
  <c r="AL402" i="4" s="1"/>
  <c r="AP402" i="4" s="1"/>
  <c r="AQ402" i="4" s="1"/>
  <c r="AR402" i="4" s="1"/>
  <c r="AS402" i="4" s="1"/>
  <c r="G402" i="4" s="1"/>
  <c r="H402" i="4" s="1"/>
  <c r="AP81" i="4"/>
  <c r="AQ81" i="4" s="1"/>
  <c r="AR81" i="4" s="1"/>
  <c r="AS81" i="4" s="1"/>
  <c r="G81" i="4" s="1"/>
  <c r="H81" i="4" s="1"/>
  <c r="AO280" i="4"/>
  <c r="AR280" i="4" s="1"/>
  <c r="AS280" i="4" s="1"/>
  <c r="G280" i="4" s="1"/>
  <c r="H280" i="4" s="1"/>
  <c r="F146" i="4"/>
  <c r="AO350" i="4"/>
  <c r="AP228" i="4"/>
  <c r="AQ228" i="4" s="1"/>
  <c r="AR228" i="4" s="1"/>
  <c r="AS228" i="4" s="1"/>
  <c r="G228" i="4" s="1"/>
  <c r="H228" i="4" s="1"/>
  <c r="AO374" i="4"/>
  <c r="E334" i="4"/>
  <c r="F58" i="4"/>
  <c r="AK414" i="4"/>
  <c r="AL414" i="4" s="1"/>
  <c r="F414" i="4" s="1"/>
  <c r="F395" i="4"/>
  <c r="AO340" i="4"/>
  <c r="AR340" i="4" s="1"/>
  <c r="AS340" i="4" s="1"/>
  <c r="G340" i="4" s="1"/>
  <c r="H340" i="4" s="1"/>
  <c r="AK231" i="4"/>
  <c r="AL231" i="4" s="1"/>
  <c r="AP231" i="4" s="1"/>
  <c r="AQ231" i="4" s="1"/>
  <c r="AR231" i="4" s="1"/>
  <c r="AS231" i="4" s="1"/>
  <c r="G231" i="4" s="1"/>
  <c r="H231" i="4" s="1"/>
  <c r="AK160" i="4"/>
  <c r="AL160" i="4" s="1"/>
  <c r="AP160" i="4" s="1"/>
  <c r="AQ160" i="4" s="1"/>
  <c r="AR160" i="4" s="1"/>
  <c r="AS160" i="4" s="1"/>
  <c r="G160" i="4" s="1"/>
  <c r="H160" i="4" s="1"/>
  <c r="F128" i="4"/>
  <c r="E162" i="4"/>
  <c r="E283" i="4"/>
  <c r="E221" i="4"/>
  <c r="AR386" i="4"/>
  <c r="AS386" i="4" s="1"/>
  <c r="G386" i="4" s="1"/>
  <c r="H386" i="4" s="1"/>
  <c r="AK221" i="4"/>
  <c r="AL221" i="4" s="1"/>
  <c r="AK338" i="4"/>
  <c r="AL338" i="4" s="1"/>
  <c r="AO338" i="4"/>
  <c r="E338" i="4"/>
  <c r="E124" i="4"/>
  <c r="E153" i="4"/>
  <c r="AO334" i="4"/>
  <c r="AK115" i="4"/>
  <c r="AL115" i="4" s="1"/>
  <c r="AP115" i="4" s="1"/>
  <c r="AQ115" i="4" s="1"/>
  <c r="F59" i="4"/>
  <c r="F79" i="4"/>
  <c r="E247" i="4"/>
  <c r="F366" i="4"/>
  <c r="E340" i="4"/>
  <c r="E231" i="4"/>
  <c r="AK293" i="4"/>
  <c r="AL293" i="4" s="1"/>
  <c r="AP293" i="4" s="1"/>
  <c r="AQ293" i="4" s="1"/>
  <c r="AR293" i="4" s="1"/>
  <c r="AS293" i="4" s="1"/>
  <c r="G293" i="4" s="1"/>
  <c r="H293" i="4" s="1"/>
  <c r="E160" i="4"/>
  <c r="AR215" i="4"/>
  <c r="AS215" i="4" s="1"/>
  <c r="G215" i="4" s="1"/>
  <c r="H215" i="4" s="1"/>
  <c r="AP118" i="4"/>
  <c r="AQ118" i="4" s="1"/>
  <c r="AR118" i="4" s="1"/>
  <c r="AS118" i="4" s="1"/>
  <c r="G118" i="4" s="1"/>
  <c r="H118" i="4" s="1"/>
  <c r="AO170" i="4"/>
  <c r="AK170" i="4"/>
  <c r="AL170" i="4" s="1"/>
  <c r="AO255" i="4"/>
  <c r="E255" i="4"/>
  <c r="AP396" i="4"/>
  <c r="AQ396" i="4" s="1"/>
  <c r="AR396" i="4" s="1"/>
  <c r="AS396" i="4" s="1"/>
  <c r="G396" i="4" s="1"/>
  <c r="H396" i="4" s="1"/>
  <c r="F52" i="4"/>
  <c r="AO125" i="4"/>
  <c r="AO182" i="4"/>
  <c r="AR323" i="4"/>
  <c r="AS323" i="4" s="1"/>
  <c r="G323" i="4" s="1"/>
  <c r="H323" i="4" s="1"/>
  <c r="E424" i="4"/>
  <c r="AP416" i="4"/>
  <c r="AQ416" i="4" s="1"/>
  <c r="F427" i="4"/>
  <c r="AP424" i="4"/>
  <c r="AQ424" i="4" s="1"/>
  <c r="F386" i="4"/>
  <c r="F337" i="4"/>
  <c r="E96" i="4"/>
  <c r="E59" i="4"/>
  <c r="AO117" i="4"/>
  <c r="AO91" i="4"/>
  <c r="E68" i="4"/>
  <c r="E125" i="4"/>
  <c r="AO124" i="4"/>
  <c r="AK195" i="4"/>
  <c r="AL195" i="4" s="1"/>
  <c r="AP195" i="4" s="1"/>
  <c r="AQ195" i="4" s="1"/>
  <c r="AR195" i="4" s="1"/>
  <c r="AS195" i="4" s="1"/>
  <c r="G195" i="4" s="1"/>
  <c r="H195" i="4" s="1"/>
  <c r="E195" i="4"/>
  <c r="AK247" i="4"/>
  <c r="AL247" i="4" s="1"/>
  <c r="F247" i="4" s="1"/>
  <c r="AP125" i="4"/>
  <c r="AQ125" i="4" s="1"/>
  <c r="AP269" i="4"/>
  <c r="AQ269" i="4" s="1"/>
  <c r="E414" i="4"/>
  <c r="AK332" i="4"/>
  <c r="AL332" i="4" s="1"/>
  <c r="F332" i="4" s="1"/>
  <c r="E182" i="4"/>
  <c r="AR331" i="4"/>
  <c r="AS331" i="4" s="1"/>
  <c r="G331" i="4" s="1"/>
  <c r="H331" i="4" s="1"/>
  <c r="E293" i="4"/>
  <c r="F120" i="4"/>
  <c r="AP120" i="4"/>
  <c r="AQ120" i="4" s="1"/>
  <c r="AR120" i="4" s="1"/>
  <c r="AS120" i="4" s="1"/>
  <c r="G120" i="4" s="1"/>
  <c r="H120" i="4" s="1"/>
  <c r="E150" i="4"/>
  <c r="AR180" i="4"/>
  <c r="AS180" i="4" s="1"/>
  <c r="G180" i="4" s="1"/>
  <c r="H180" i="4" s="1"/>
  <c r="AP326" i="4"/>
  <c r="AQ326" i="4" s="1"/>
  <c r="AK244" i="4"/>
  <c r="AL244" i="4" s="1"/>
  <c r="AP244" i="4" s="1"/>
  <c r="AQ244" i="4" s="1"/>
  <c r="AR244" i="4" s="1"/>
  <c r="AS244" i="4" s="1"/>
  <c r="G244" i="4" s="1"/>
  <c r="H244" i="4" s="1"/>
  <c r="AO427" i="4"/>
  <c r="AR427" i="4" s="1"/>
  <c r="AS427" i="4" s="1"/>
  <c r="G427" i="4" s="1"/>
  <c r="H427" i="4" s="1"/>
  <c r="AO416" i="4"/>
  <c r="E52" i="4"/>
  <c r="F323" i="4"/>
  <c r="AO59" i="4"/>
  <c r="AR59" i="4" s="1"/>
  <c r="AS59" i="4" s="1"/>
  <c r="G59" i="4" s="1"/>
  <c r="H59" i="4" s="1"/>
  <c r="E79" i="4"/>
  <c r="AP378" i="4"/>
  <c r="AQ378" i="4" s="1"/>
  <c r="AR378" i="4" s="1"/>
  <c r="AS378" i="4" s="1"/>
  <c r="G378" i="4" s="1"/>
  <c r="H378" i="4" s="1"/>
  <c r="AR410" i="4"/>
  <c r="AS410" i="4" s="1"/>
  <c r="G410" i="4" s="1"/>
  <c r="H410" i="4" s="1"/>
  <c r="AK193" i="4"/>
  <c r="AL193" i="4" s="1"/>
  <c r="AP193" i="4" s="1"/>
  <c r="AQ193" i="4" s="1"/>
  <c r="AR193" i="4" s="1"/>
  <c r="AS193" i="4" s="1"/>
  <c r="G193" i="4" s="1"/>
  <c r="H193" i="4" s="1"/>
  <c r="AR181" i="4"/>
  <c r="AS181" i="4" s="1"/>
  <c r="G181" i="4" s="1"/>
  <c r="H181" i="4" s="1"/>
  <c r="AO326" i="4"/>
  <c r="E269" i="4"/>
  <c r="AP305" i="4"/>
  <c r="AQ305" i="4" s="1"/>
  <c r="AR305" i="4" s="1"/>
  <c r="AS305" i="4" s="1"/>
  <c r="G305" i="4" s="1"/>
  <c r="H305" i="4" s="1"/>
  <c r="E244" i="4"/>
  <c r="AR112" i="4"/>
  <c r="AS112" i="4" s="1"/>
  <c r="G112" i="4" s="1"/>
  <c r="H112" i="4" s="1"/>
  <c r="AK255" i="4"/>
  <c r="AL255" i="4" s="1"/>
  <c r="AO186" i="4"/>
  <c r="E186" i="4"/>
  <c r="F99" i="4"/>
  <c r="AP99" i="4"/>
  <c r="AQ99" i="4" s="1"/>
  <c r="AR99" i="4" s="1"/>
  <c r="AS99" i="4" s="1"/>
  <c r="G99" i="4" s="1"/>
  <c r="H99" i="4" s="1"/>
  <c r="F268" i="4"/>
  <c r="AR329" i="4"/>
  <c r="AS329" i="4" s="1"/>
  <c r="G329" i="4" s="1"/>
  <c r="H329" i="4" s="1"/>
  <c r="AP367" i="4"/>
  <c r="AQ367" i="4" s="1"/>
  <c r="AR367" i="4" s="1"/>
  <c r="AS367" i="4" s="1"/>
  <c r="G367" i="4" s="1"/>
  <c r="H367" i="4" s="1"/>
  <c r="F249" i="4"/>
  <c r="AR425" i="4"/>
  <c r="AS425" i="4" s="1"/>
  <c r="G425" i="4" s="1"/>
  <c r="H425" i="4" s="1"/>
  <c r="AK186" i="4"/>
  <c r="AL186" i="4" s="1"/>
  <c r="AP186" i="4" s="1"/>
  <c r="AQ186" i="4" s="1"/>
  <c r="AP282" i="4"/>
  <c r="AQ282" i="4" s="1"/>
  <c r="AR282" i="4" s="1"/>
  <c r="AS282" i="4" s="1"/>
  <c r="G282" i="4" s="1"/>
  <c r="H282" i="4" s="1"/>
  <c r="AR198" i="4"/>
  <c r="AS198" i="4" s="1"/>
  <c r="G198" i="4" s="1"/>
  <c r="H198" i="4" s="1"/>
  <c r="AR58" i="4"/>
  <c r="AS58" i="4" s="1"/>
  <c r="G58" i="4" s="1"/>
  <c r="H58" i="4" s="1"/>
  <c r="F97" i="4"/>
  <c r="AP217" i="4"/>
  <c r="AQ217" i="4" s="1"/>
  <c r="AR217" i="4" s="1"/>
  <c r="AS217" i="4" s="1"/>
  <c r="G217" i="4" s="1"/>
  <c r="H217" i="4" s="1"/>
  <c r="E326" i="4"/>
  <c r="AP407" i="4"/>
  <c r="AQ407" i="4" s="1"/>
  <c r="AR407" i="4" s="1"/>
  <c r="AS407" i="4" s="1"/>
  <c r="G407" i="4" s="1"/>
  <c r="H407" i="4" s="1"/>
  <c r="AP406" i="4"/>
  <c r="AQ406" i="4" s="1"/>
  <c r="AR406" i="4" s="1"/>
  <c r="AS406" i="4" s="1"/>
  <c r="G406" i="4" s="1"/>
  <c r="H406" i="4" s="1"/>
  <c r="AO97" i="4"/>
  <c r="AR97" i="4" s="1"/>
  <c r="AS97" i="4" s="1"/>
  <c r="G97" i="4" s="1"/>
  <c r="H97" i="4" s="1"/>
  <c r="F136" i="4"/>
  <c r="AR243" i="4"/>
  <c r="AS243" i="4" s="1"/>
  <c r="G243" i="4" s="1"/>
  <c r="H243" i="4" s="1"/>
  <c r="E427" i="4"/>
  <c r="AO52" i="4"/>
  <c r="AR52" i="4" s="1"/>
  <c r="AS52" i="4" s="1"/>
  <c r="G52" i="4" s="1"/>
  <c r="H52" i="4" s="1"/>
  <c r="AP116" i="4"/>
  <c r="AQ116" i="4" s="1"/>
  <c r="AR116" i="4" s="1"/>
  <c r="AS116" i="4" s="1"/>
  <c r="G116" i="4" s="1"/>
  <c r="H116" i="4" s="1"/>
  <c r="E97" i="4"/>
  <c r="F265" i="4"/>
  <c r="AO173" i="4"/>
  <c r="AK173" i="4"/>
  <c r="AL173" i="4" s="1"/>
  <c r="AO269" i="4"/>
  <c r="E233" i="4"/>
  <c r="AP154" i="4"/>
  <c r="AQ154" i="4" s="1"/>
  <c r="AR154" i="4" s="1"/>
  <c r="AS154" i="4" s="1"/>
  <c r="G154" i="4" s="1"/>
  <c r="H154" i="4" s="1"/>
  <c r="AP277" i="4"/>
  <c r="AQ277" i="4" s="1"/>
  <c r="AR277" i="4" s="1"/>
  <c r="AS277" i="4" s="1"/>
  <c r="G277" i="4" s="1"/>
  <c r="H277" i="4" s="1"/>
  <c r="AP275" i="4"/>
  <c r="AQ275" i="4" s="1"/>
  <c r="F275" i="4"/>
  <c r="AO249" i="4"/>
  <c r="AR249" i="4" s="1"/>
  <c r="AS249" i="4" s="1"/>
  <c r="G249" i="4" s="1"/>
  <c r="H249" i="4" s="1"/>
  <c r="E249" i="4"/>
  <c r="AR268" i="4"/>
  <c r="AS268" i="4" s="1"/>
  <c r="G268" i="4" s="1"/>
  <c r="H268" i="4" s="1"/>
  <c r="AP171" i="4"/>
  <c r="AQ171" i="4" s="1"/>
  <c r="AO96" i="4"/>
  <c r="AR96" i="4" s="1"/>
  <c r="AS96" i="4" s="1"/>
  <c r="G96" i="4" s="1"/>
  <c r="H96" i="4" s="1"/>
  <c r="AK102" i="4"/>
  <c r="AL102" i="4" s="1"/>
  <c r="F102" i="4" s="1"/>
  <c r="AP285" i="4"/>
  <c r="AQ285" i="4" s="1"/>
  <c r="AR285" i="4" s="1"/>
  <c r="AS285" i="4" s="1"/>
  <c r="G285" i="4" s="1"/>
  <c r="H285" i="4" s="1"/>
  <c r="AK174" i="4"/>
  <c r="AL174" i="4" s="1"/>
  <c r="F174" i="4" s="1"/>
  <c r="AP163" i="4"/>
  <c r="AQ163" i="4" s="1"/>
  <c r="AR163" i="4" s="1"/>
  <c r="AS163" i="4" s="1"/>
  <c r="G163" i="4" s="1"/>
  <c r="H163" i="4" s="1"/>
  <c r="AK233" i="4"/>
  <c r="AL233" i="4" s="1"/>
  <c r="AO142" i="4"/>
  <c r="AK142" i="4"/>
  <c r="AL142" i="4" s="1"/>
  <c r="AO257" i="4"/>
  <c r="E257" i="4"/>
  <c r="AO131" i="4"/>
  <c r="E131" i="4"/>
  <c r="E171" i="4"/>
  <c r="AO171" i="4"/>
  <c r="AO275" i="4"/>
  <c r="E275" i="4"/>
  <c r="AP88" i="4"/>
  <c r="AQ88" i="4" s="1"/>
  <c r="AR88" i="4" s="1"/>
  <c r="AS88" i="4" s="1"/>
  <c r="G88" i="4" s="1"/>
  <c r="H88" i="4" s="1"/>
  <c r="F88" i="4"/>
  <c r="AK257" i="4"/>
  <c r="AL257" i="4" s="1"/>
  <c r="F96" i="4"/>
  <c r="AO174" i="4"/>
  <c r="E142" i="4"/>
  <c r="AR138" i="4"/>
  <c r="AS138" i="4" s="1"/>
  <c r="G138" i="4" s="1"/>
  <c r="H138" i="4" s="1"/>
  <c r="AO267" i="4"/>
  <c r="AK267" i="4"/>
  <c r="AL267" i="4" s="1"/>
  <c r="E267" i="4"/>
  <c r="AO208" i="4"/>
  <c r="E208" i="4"/>
  <c r="AR382" i="4"/>
  <c r="AS382" i="4" s="1"/>
  <c r="G382" i="4" s="1"/>
  <c r="H382" i="4" s="1"/>
  <c r="AO431" i="4"/>
  <c r="AR431" i="4" s="1"/>
  <c r="AS431" i="4" s="1"/>
  <c r="G431" i="4" s="1"/>
  <c r="H431" i="4" s="1"/>
  <c r="AO55" i="4"/>
  <c r="AR296" i="4"/>
  <c r="AS296" i="4" s="1"/>
  <c r="G296" i="4" s="1"/>
  <c r="H296" i="4" s="1"/>
  <c r="AK208" i="4"/>
  <c r="AL208" i="4" s="1"/>
  <c r="AK131" i="4"/>
  <c r="AL131" i="4" s="1"/>
  <c r="AP62" i="4"/>
  <c r="AQ62" i="4" s="1"/>
  <c r="F62" i="4"/>
  <c r="AP253" i="4"/>
  <c r="AQ253" i="4" s="1"/>
  <c r="AR253" i="4" s="1"/>
  <c r="AS253" i="4" s="1"/>
  <c r="G253" i="4" s="1"/>
  <c r="H253" i="4" s="1"/>
  <c r="F253" i="4"/>
  <c r="F296" i="4"/>
  <c r="E110" i="4"/>
  <c r="AO65" i="4"/>
  <c r="E102" i="4"/>
  <c r="AP68" i="4"/>
  <c r="AQ68" i="4" s="1"/>
  <c r="AP140" i="4"/>
  <c r="AQ140" i="4" s="1"/>
  <c r="AR140" i="4" s="1"/>
  <c r="AS140" i="4" s="1"/>
  <c r="G140" i="4" s="1"/>
  <c r="H140" i="4" s="1"/>
  <c r="AK65" i="4"/>
  <c r="AL65" i="4" s="1"/>
  <c r="AP65" i="4" s="1"/>
  <c r="AQ65" i="4" s="1"/>
  <c r="E431" i="4"/>
  <c r="AR85" i="4"/>
  <c r="AS85" i="4" s="1"/>
  <c r="G85" i="4" s="1"/>
  <c r="H85" i="4" s="1"/>
  <c r="AO68" i="4"/>
  <c r="F112" i="4"/>
  <c r="AR372" i="4"/>
  <c r="AS372" i="4" s="1"/>
  <c r="G372" i="4" s="1"/>
  <c r="H372" i="4" s="1"/>
  <c r="AP239" i="4"/>
  <c r="AQ239" i="4" s="1"/>
  <c r="AR239" i="4" s="1"/>
  <c r="AS239" i="4" s="1"/>
  <c r="G239" i="4" s="1"/>
  <c r="H239" i="4" s="1"/>
  <c r="F239" i="4"/>
  <c r="AP343" i="4"/>
  <c r="AQ343" i="4" s="1"/>
  <c r="F343" i="4"/>
  <c r="AP150" i="4"/>
  <c r="AQ150" i="4" s="1"/>
  <c r="F150" i="4"/>
  <c r="AP324" i="4"/>
  <c r="AQ324" i="4" s="1"/>
  <c r="AR324" i="4" s="1"/>
  <c r="AS324" i="4" s="1"/>
  <c r="G324" i="4" s="1"/>
  <c r="H324" i="4" s="1"/>
  <c r="F324" i="4"/>
  <c r="AP273" i="4"/>
  <c r="AQ273" i="4" s="1"/>
  <c r="F273" i="4"/>
  <c r="AP375" i="4"/>
  <c r="AQ375" i="4" s="1"/>
  <c r="AR375" i="4" s="1"/>
  <c r="AS375" i="4" s="1"/>
  <c r="G375" i="4" s="1"/>
  <c r="H375" i="4" s="1"/>
  <c r="F375" i="4"/>
  <c r="AR313" i="4"/>
  <c r="AS313" i="4" s="1"/>
  <c r="G313" i="4" s="1"/>
  <c r="H313" i="4" s="1"/>
  <c r="AK55" i="4"/>
  <c r="AL55" i="4" s="1"/>
  <c r="AP55" i="4" s="1"/>
  <c r="AQ55" i="4" s="1"/>
  <c r="AP358" i="4"/>
  <c r="AQ358" i="4" s="1"/>
  <c r="AR358" i="4" s="1"/>
  <c r="AS358" i="4" s="1"/>
  <c r="G358" i="4" s="1"/>
  <c r="H358" i="4" s="1"/>
  <c r="F425" i="4"/>
  <c r="F64" i="4"/>
  <c r="AO64" i="4"/>
  <c r="AR64" i="4" s="1"/>
  <c r="AS64" i="4" s="1"/>
  <c r="G64" i="4" s="1"/>
  <c r="H64" i="4" s="1"/>
  <c r="F372" i="4"/>
  <c r="AP191" i="4"/>
  <c r="AQ191" i="4" s="1"/>
  <c r="AR191" i="4" s="1"/>
  <c r="AS191" i="4" s="1"/>
  <c r="G191" i="4" s="1"/>
  <c r="H191" i="4" s="1"/>
  <c r="AR355" i="4"/>
  <c r="AS355" i="4" s="1"/>
  <c r="G355" i="4" s="1"/>
  <c r="H355" i="4" s="1"/>
  <c r="E62" i="4"/>
  <c r="AO62" i="4"/>
  <c r="F241" i="4"/>
  <c r="AP241" i="4"/>
  <c r="AQ241" i="4" s="1"/>
  <c r="AR241" i="4" s="1"/>
  <c r="AS241" i="4" s="1"/>
  <c r="G241" i="4" s="1"/>
  <c r="H241" i="4" s="1"/>
  <c r="AR364" i="4"/>
  <c r="AS364" i="4" s="1"/>
  <c r="G364" i="4" s="1"/>
  <c r="H364" i="4" s="1"/>
  <c r="AO424" i="4"/>
  <c r="F419" i="4"/>
  <c r="E76" i="4"/>
  <c r="AO79" i="4"/>
  <c r="AR79" i="4" s="1"/>
  <c r="AS79" i="4" s="1"/>
  <c r="G79" i="4" s="1"/>
  <c r="H79" i="4" s="1"/>
  <c r="E64" i="4"/>
  <c r="AR119" i="4"/>
  <c r="AS119" i="4" s="1"/>
  <c r="G119" i="4" s="1"/>
  <c r="H119" i="4" s="1"/>
  <c r="AR192" i="4"/>
  <c r="AS192" i="4" s="1"/>
  <c r="G192" i="4" s="1"/>
  <c r="H192" i="4" s="1"/>
  <c r="F159" i="4"/>
  <c r="AP159" i="4"/>
  <c r="AQ159" i="4" s="1"/>
  <c r="F139" i="4"/>
  <c r="AP139" i="4"/>
  <c r="AQ139" i="4" s="1"/>
  <c r="AR139" i="4" s="1"/>
  <c r="AS139" i="4" s="1"/>
  <c r="G139" i="4" s="1"/>
  <c r="H139" i="4" s="1"/>
  <c r="AP223" i="4"/>
  <c r="AQ223" i="4" s="1"/>
  <c r="F223" i="4"/>
  <c r="F182" i="4"/>
  <c r="AP182" i="4"/>
  <c r="AQ182" i="4" s="1"/>
  <c r="AP401" i="4"/>
  <c r="AQ401" i="4" s="1"/>
  <c r="AR401" i="4" s="1"/>
  <c r="AS401" i="4" s="1"/>
  <c r="G401" i="4" s="1"/>
  <c r="H401" i="4" s="1"/>
  <c r="F401" i="4"/>
  <c r="F133" i="4"/>
  <c r="AP133" i="4"/>
  <c r="AQ133" i="4" s="1"/>
  <c r="AR133" i="4" s="1"/>
  <c r="AS133" i="4" s="1"/>
  <c r="G133" i="4" s="1"/>
  <c r="H133" i="4" s="1"/>
  <c r="AR330" i="4"/>
  <c r="AS330" i="4" s="1"/>
  <c r="G330" i="4" s="1"/>
  <c r="H330" i="4" s="1"/>
  <c r="AO419" i="4"/>
  <c r="AR419" i="4" s="1"/>
  <c r="AS419" i="4" s="1"/>
  <c r="G419" i="4" s="1"/>
  <c r="H419" i="4" s="1"/>
  <c r="AK408" i="4"/>
  <c r="AL408" i="4" s="1"/>
  <c r="AP408" i="4" s="1"/>
  <c r="AQ408" i="4" s="1"/>
  <c r="AK92" i="4"/>
  <c r="AL92" i="4" s="1"/>
  <c r="F92" i="4" s="1"/>
  <c r="E92" i="4"/>
  <c r="F274" i="4"/>
  <c r="AP274" i="4"/>
  <c r="AQ274" i="4" s="1"/>
  <c r="F411" i="4"/>
  <c r="AP411" i="4"/>
  <c r="AQ411" i="4" s="1"/>
  <c r="AR411" i="4" s="1"/>
  <c r="AS411" i="4" s="1"/>
  <c r="G411" i="4" s="1"/>
  <c r="H411" i="4" s="1"/>
  <c r="F298" i="4"/>
  <c r="AP298" i="4"/>
  <c r="AQ298" i="4" s="1"/>
  <c r="AR298" i="4" s="1"/>
  <c r="AS298" i="4" s="1"/>
  <c r="G298" i="4" s="1"/>
  <c r="H298" i="4" s="1"/>
  <c r="E419" i="4"/>
  <c r="AO76" i="4"/>
  <c r="AP314" i="4"/>
  <c r="AQ314" i="4" s="1"/>
  <c r="AR314" i="4" s="1"/>
  <c r="AS314" i="4" s="1"/>
  <c r="G314" i="4" s="1"/>
  <c r="H314" i="4" s="1"/>
  <c r="F314" i="4"/>
  <c r="AP132" i="4"/>
  <c r="AQ132" i="4" s="1"/>
  <c r="F132" i="4"/>
  <c r="AR175" i="4"/>
  <c r="AS175" i="4" s="1"/>
  <c r="G175" i="4" s="1"/>
  <c r="H175" i="4" s="1"/>
  <c r="F321" i="4"/>
  <c r="AP321" i="4"/>
  <c r="AQ321" i="4" s="1"/>
  <c r="AP370" i="4"/>
  <c r="AQ370" i="4" s="1"/>
  <c r="AR370" i="4" s="1"/>
  <c r="AS370" i="4" s="1"/>
  <c r="G370" i="4" s="1"/>
  <c r="H370" i="4" s="1"/>
  <c r="F318" i="4"/>
  <c r="AP318" i="4"/>
  <c r="AQ318" i="4" s="1"/>
  <c r="AR318" i="4" s="1"/>
  <c r="AS318" i="4" s="1"/>
  <c r="G318" i="4" s="1"/>
  <c r="H318" i="4" s="1"/>
  <c r="F374" i="4"/>
  <c r="AP374" i="4"/>
  <c r="AQ374" i="4" s="1"/>
  <c r="F141" i="4"/>
  <c r="AP141" i="4"/>
  <c r="AQ141" i="4" s="1"/>
  <c r="AR141" i="4" s="1"/>
  <c r="AS141" i="4" s="1"/>
  <c r="G141" i="4" s="1"/>
  <c r="H141" i="4" s="1"/>
  <c r="AP376" i="4"/>
  <c r="AQ376" i="4" s="1"/>
  <c r="F376" i="4"/>
  <c r="AP224" i="4"/>
  <c r="AQ224" i="4" s="1"/>
  <c r="AR224" i="4" s="1"/>
  <c r="AS224" i="4" s="1"/>
  <c r="G224" i="4" s="1"/>
  <c r="H224" i="4" s="1"/>
  <c r="F224" i="4"/>
  <c r="F124" i="4"/>
  <c r="AP124" i="4"/>
  <c r="AQ124" i="4" s="1"/>
  <c r="F232" i="4"/>
  <c r="AP232" i="4"/>
  <c r="AQ232" i="4" s="1"/>
  <c r="AR232" i="4" s="1"/>
  <c r="AS232" i="4" s="1"/>
  <c r="G232" i="4" s="1"/>
  <c r="H232" i="4" s="1"/>
  <c r="AP167" i="4"/>
  <c r="AQ167" i="4" s="1"/>
  <c r="AR167" i="4" s="1"/>
  <c r="AS167" i="4" s="1"/>
  <c r="G167" i="4" s="1"/>
  <c r="H167" i="4" s="1"/>
  <c r="F167" i="4"/>
  <c r="F262" i="4"/>
  <c r="AP262" i="4"/>
  <c r="AQ262" i="4" s="1"/>
  <c r="AR262" i="4" s="1"/>
  <c r="AS262" i="4" s="1"/>
  <c r="G262" i="4" s="1"/>
  <c r="H262" i="4" s="1"/>
  <c r="AR234" i="4"/>
  <c r="AS234" i="4" s="1"/>
  <c r="G234" i="4" s="1"/>
  <c r="H234" i="4" s="1"/>
  <c r="AP153" i="4"/>
  <c r="AQ153" i="4" s="1"/>
  <c r="F153" i="4"/>
  <c r="AP179" i="4"/>
  <c r="AQ179" i="4" s="1"/>
  <c r="AR179" i="4" s="1"/>
  <c r="AS179" i="4" s="1"/>
  <c r="G179" i="4" s="1"/>
  <c r="H179" i="4" s="1"/>
  <c r="F179" i="4"/>
  <c r="AR106" i="4"/>
  <c r="AS106" i="4" s="1"/>
  <c r="G106" i="4" s="1"/>
  <c r="H106" i="4" s="1"/>
  <c r="E113" i="4"/>
  <c r="AK113" i="4"/>
  <c r="AL113" i="4" s="1"/>
  <c r="AP93" i="4"/>
  <c r="AQ93" i="4" s="1"/>
  <c r="F93" i="4"/>
  <c r="F219" i="4"/>
  <c r="AP219" i="4"/>
  <c r="AQ219" i="4" s="1"/>
  <c r="AP76" i="4"/>
  <c r="AQ76" i="4" s="1"/>
  <c r="F76" i="4"/>
  <c r="AR388" i="4"/>
  <c r="AS388" i="4" s="1"/>
  <c r="G388" i="4" s="1"/>
  <c r="H388" i="4" s="1"/>
  <c r="AP94" i="4"/>
  <c r="AQ94" i="4" s="1"/>
  <c r="F94" i="4"/>
  <c r="AP82" i="4"/>
  <c r="AQ82" i="4" s="1"/>
  <c r="F82" i="4"/>
  <c r="E104" i="4"/>
  <c r="AO104" i="4"/>
  <c r="E93" i="4"/>
  <c r="AO93" i="4"/>
  <c r="AR399" i="4"/>
  <c r="AS399" i="4" s="1"/>
  <c r="G399" i="4" s="1"/>
  <c r="H399" i="4" s="1"/>
  <c r="AP390" i="4"/>
  <c r="AQ390" i="4" s="1"/>
  <c r="AR390" i="4" s="1"/>
  <c r="AS390" i="4" s="1"/>
  <c r="G390" i="4" s="1"/>
  <c r="H390" i="4" s="1"/>
  <c r="F390" i="4"/>
  <c r="AO110" i="4"/>
  <c r="AR110" i="4" s="1"/>
  <c r="AS110" i="4" s="1"/>
  <c r="G110" i="4" s="1"/>
  <c r="H110" i="4" s="1"/>
  <c r="E94" i="4"/>
  <c r="AO94" i="4"/>
  <c r="AP404" i="4"/>
  <c r="AQ404" i="4" s="1"/>
  <c r="AR404" i="4" s="1"/>
  <c r="AS404" i="4" s="1"/>
  <c r="G404" i="4" s="1"/>
  <c r="H404" i="4" s="1"/>
  <c r="F404" i="4"/>
  <c r="AR423" i="4"/>
  <c r="AS423" i="4" s="1"/>
  <c r="G423" i="4" s="1"/>
  <c r="H423" i="4" s="1"/>
  <c r="F110" i="4"/>
  <c r="AP104" i="4"/>
  <c r="AQ104" i="4" s="1"/>
  <c r="AR394" i="4"/>
  <c r="AS394" i="4" s="1"/>
  <c r="G394" i="4" s="1"/>
  <c r="H394" i="4" s="1"/>
  <c r="F67" i="4"/>
  <c r="AP67" i="4"/>
  <c r="AQ67" i="4" s="1"/>
  <c r="AR67" i="4" s="1"/>
  <c r="AS67" i="4" s="1"/>
  <c r="G67" i="4" s="1"/>
  <c r="H67" i="4" s="1"/>
  <c r="F54" i="4"/>
  <c r="AP54" i="4"/>
  <c r="AQ54" i="4" s="1"/>
  <c r="AO54" i="4"/>
  <c r="E54" i="4"/>
  <c r="F61" i="4"/>
  <c r="AP61" i="4"/>
  <c r="AQ61" i="4" s="1"/>
  <c r="AR61" i="4" s="1"/>
  <c r="AS61" i="4" s="1"/>
  <c r="G61" i="4" s="1"/>
  <c r="H61" i="4" s="1"/>
  <c r="AP100" i="4"/>
  <c r="AQ100" i="4" s="1"/>
  <c r="F100" i="4"/>
  <c r="F111" i="4"/>
  <c r="AP111" i="4"/>
  <c r="AQ111" i="4" s="1"/>
  <c r="F98" i="4"/>
  <c r="AP98" i="4"/>
  <c r="AQ98" i="4" s="1"/>
  <c r="AR98" i="4" s="1"/>
  <c r="AS98" i="4" s="1"/>
  <c r="G98" i="4" s="1"/>
  <c r="H98" i="4" s="1"/>
  <c r="AR90" i="4"/>
  <c r="AS90" i="4" s="1"/>
  <c r="G90" i="4" s="1"/>
  <c r="H90" i="4" s="1"/>
  <c r="F89" i="4"/>
  <c r="AP89" i="4"/>
  <c r="AQ89" i="4" s="1"/>
  <c r="AR89" i="4" s="1"/>
  <c r="AS89" i="4" s="1"/>
  <c r="G89" i="4" s="1"/>
  <c r="H89" i="4" s="1"/>
  <c r="AR75" i="4"/>
  <c r="AS75" i="4" s="1"/>
  <c r="G75" i="4" s="1"/>
  <c r="H75" i="4" s="1"/>
  <c r="F69" i="4"/>
  <c r="AP69" i="4"/>
  <c r="AQ69" i="4" s="1"/>
  <c r="AR69" i="4" s="1"/>
  <c r="AS69" i="4" s="1"/>
  <c r="G69" i="4" s="1"/>
  <c r="H69" i="4" s="1"/>
  <c r="AP114" i="4"/>
  <c r="AQ114" i="4" s="1"/>
  <c r="F114" i="4"/>
  <c r="AR57" i="4"/>
  <c r="AS57" i="4" s="1"/>
  <c r="G57" i="4" s="1"/>
  <c r="H57" i="4" s="1"/>
  <c r="F428" i="4"/>
  <c r="AP428" i="4"/>
  <c r="AQ428" i="4" s="1"/>
  <c r="AR428" i="4" s="1"/>
  <c r="AS428" i="4" s="1"/>
  <c r="G428" i="4" s="1"/>
  <c r="H428" i="4" s="1"/>
  <c r="F381" i="4"/>
  <c r="AP381" i="4"/>
  <c r="AQ381" i="4" s="1"/>
  <c r="AR381" i="4" s="1"/>
  <c r="AS381" i="4" s="1"/>
  <c r="G381" i="4" s="1"/>
  <c r="H381" i="4" s="1"/>
  <c r="AR51" i="4"/>
  <c r="AS51" i="4" s="1"/>
  <c r="G51" i="4" s="1"/>
  <c r="H51" i="4" s="1"/>
  <c r="AR420" i="4"/>
  <c r="AS420" i="4" s="1"/>
  <c r="G420" i="4" s="1"/>
  <c r="H420" i="4" s="1"/>
  <c r="AR391" i="4"/>
  <c r="AS391" i="4" s="1"/>
  <c r="G391" i="4" s="1"/>
  <c r="H391" i="4" s="1"/>
  <c r="AR107" i="4"/>
  <c r="AS107" i="4" s="1"/>
  <c r="G107" i="4" s="1"/>
  <c r="H107" i="4" s="1"/>
  <c r="AR412" i="4"/>
  <c r="AS412" i="4" s="1"/>
  <c r="G412" i="4" s="1"/>
  <c r="H412" i="4" s="1"/>
  <c r="AP50" i="4"/>
  <c r="AQ50" i="4" s="1"/>
  <c r="AR50" i="4" s="1"/>
  <c r="AS50" i="4" s="1"/>
  <c r="G50" i="4" s="1"/>
  <c r="H50" i="4" s="1"/>
  <c r="F50" i="4"/>
  <c r="R27" i="4" l="1"/>
  <c r="AR274" i="4"/>
  <c r="AS274" i="4" s="1"/>
  <c r="G274" i="4" s="1"/>
  <c r="H274" i="4" s="1"/>
  <c r="AR74" i="4"/>
  <c r="AS74" i="4" s="1"/>
  <c r="G74" i="4" s="1"/>
  <c r="H74" i="4" s="1"/>
  <c r="R31" i="4"/>
  <c r="O28" i="4"/>
  <c r="R28" i="4" s="1"/>
  <c r="Q28" i="4"/>
  <c r="AR354" i="4"/>
  <c r="AS354" i="4" s="1"/>
  <c r="G354" i="4" s="1"/>
  <c r="H354" i="4" s="1"/>
  <c r="AR220" i="4"/>
  <c r="AS220" i="4" s="1"/>
  <c r="G220" i="4" s="1"/>
  <c r="H220" i="4" s="1"/>
  <c r="F421" i="4"/>
  <c r="AR111" i="4"/>
  <c r="AS111" i="4" s="1"/>
  <c r="G111" i="4" s="1"/>
  <c r="H111" i="4" s="1"/>
  <c r="AP209" i="4"/>
  <c r="AQ209" i="4" s="1"/>
  <c r="AR209" i="4" s="1"/>
  <c r="AS209" i="4" s="1"/>
  <c r="G209" i="4" s="1"/>
  <c r="H209" i="4" s="1"/>
  <c r="AP126" i="4"/>
  <c r="AQ126" i="4" s="1"/>
  <c r="AR126" i="4" s="1"/>
  <c r="AS126" i="4" s="1"/>
  <c r="G126" i="4" s="1"/>
  <c r="H126" i="4" s="1"/>
  <c r="AP325" i="4"/>
  <c r="AQ325" i="4" s="1"/>
  <c r="AR325" i="4" s="1"/>
  <c r="AS325" i="4" s="1"/>
  <c r="G325" i="4" s="1"/>
  <c r="H325" i="4" s="1"/>
  <c r="AP161" i="4"/>
  <c r="AQ161" i="4" s="1"/>
  <c r="AR161" i="4" s="1"/>
  <c r="AS161" i="4" s="1"/>
  <c r="G161" i="4" s="1"/>
  <c r="H161" i="4" s="1"/>
  <c r="AR430" i="4"/>
  <c r="AS430" i="4" s="1"/>
  <c r="G430" i="4" s="1"/>
  <c r="H430" i="4" s="1"/>
  <c r="AP307" i="4"/>
  <c r="AQ307" i="4" s="1"/>
  <c r="AR307" i="4" s="1"/>
  <c r="AS307" i="4" s="1"/>
  <c r="G307" i="4" s="1"/>
  <c r="H307" i="4" s="1"/>
  <c r="AP199" i="4"/>
  <c r="AQ199" i="4" s="1"/>
  <c r="AR199" i="4" s="1"/>
  <c r="AS199" i="4" s="1"/>
  <c r="G199" i="4" s="1"/>
  <c r="H199" i="4" s="1"/>
  <c r="AR279" i="4"/>
  <c r="AS279" i="4" s="1"/>
  <c r="G279" i="4" s="1"/>
  <c r="H279" i="4" s="1"/>
  <c r="AP341" i="4"/>
  <c r="AQ341" i="4" s="1"/>
  <c r="AR341" i="4" s="1"/>
  <c r="AS341" i="4" s="1"/>
  <c r="G341" i="4" s="1"/>
  <c r="H341" i="4" s="1"/>
  <c r="AP260" i="4"/>
  <c r="AQ260" i="4" s="1"/>
  <c r="AR260" i="4" s="1"/>
  <c r="AS260" i="4" s="1"/>
  <c r="G260" i="4" s="1"/>
  <c r="H260" i="4" s="1"/>
  <c r="F166" i="4"/>
  <c r="AP304" i="4"/>
  <c r="AQ304" i="4" s="1"/>
  <c r="AR304" i="4" s="1"/>
  <c r="AS304" i="4" s="1"/>
  <c r="G304" i="4" s="1"/>
  <c r="H304" i="4" s="1"/>
  <c r="AR114" i="4"/>
  <c r="AS114" i="4" s="1"/>
  <c r="G114" i="4" s="1"/>
  <c r="H114" i="4" s="1"/>
  <c r="AP373" i="4"/>
  <c r="AQ373" i="4" s="1"/>
  <c r="AR373" i="4" s="1"/>
  <c r="AS373" i="4" s="1"/>
  <c r="G373" i="4" s="1"/>
  <c r="H373" i="4" s="1"/>
  <c r="AP212" i="4"/>
  <c r="AQ212" i="4" s="1"/>
  <c r="AR212" i="4" s="1"/>
  <c r="AS212" i="4" s="1"/>
  <c r="G212" i="4" s="1"/>
  <c r="H212" i="4" s="1"/>
  <c r="F342" i="4"/>
  <c r="F176" i="4"/>
  <c r="AR353" i="4"/>
  <c r="AS353" i="4" s="1"/>
  <c r="G353" i="4" s="1"/>
  <c r="H353" i="4" s="1"/>
  <c r="AP63" i="4"/>
  <c r="AQ63" i="4" s="1"/>
  <c r="AR63" i="4" s="1"/>
  <c r="AS63" i="4" s="1"/>
  <c r="G63" i="4" s="1"/>
  <c r="H63" i="4" s="1"/>
  <c r="AR100" i="4"/>
  <c r="AS100" i="4" s="1"/>
  <c r="G100" i="4" s="1"/>
  <c r="H100" i="4" s="1"/>
  <c r="AP327" i="4"/>
  <c r="AQ327" i="4" s="1"/>
  <c r="AR327" i="4" s="1"/>
  <c r="AS327" i="4" s="1"/>
  <c r="G327" i="4" s="1"/>
  <c r="H327" i="4" s="1"/>
  <c r="F430" i="4"/>
  <c r="AP226" i="4"/>
  <c r="AQ226" i="4" s="1"/>
  <c r="AR226" i="4" s="1"/>
  <c r="AS226" i="4" s="1"/>
  <c r="G226" i="4" s="1"/>
  <c r="H226" i="4" s="1"/>
  <c r="F356" i="4"/>
  <c r="AP165" i="4"/>
  <c r="AQ165" i="4" s="1"/>
  <c r="AR165" i="4" s="1"/>
  <c r="AS165" i="4" s="1"/>
  <c r="G165" i="4" s="1"/>
  <c r="H165" i="4" s="1"/>
  <c r="AR223" i="4"/>
  <c r="AS223" i="4" s="1"/>
  <c r="G223" i="4" s="1"/>
  <c r="H223" i="4" s="1"/>
  <c r="F252" i="4"/>
  <c r="AP319" i="4"/>
  <c r="AQ319" i="4" s="1"/>
  <c r="AR319" i="4" s="1"/>
  <c r="AS319" i="4" s="1"/>
  <c r="G319" i="4" s="1"/>
  <c r="H319" i="4" s="1"/>
  <c r="F242" i="4"/>
  <c r="AP83" i="4"/>
  <c r="AQ83" i="4" s="1"/>
  <c r="AR83" i="4" s="1"/>
  <c r="AS83" i="4" s="1"/>
  <c r="G83" i="4" s="1"/>
  <c r="H83" i="4" s="1"/>
  <c r="AR147" i="4"/>
  <c r="AS147" i="4" s="1"/>
  <c r="G147" i="4" s="1"/>
  <c r="H147" i="4" s="1"/>
  <c r="F264" i="4"/>
  <c r="AR379" i="4"/>
  <c r="AS379" i="4" s="1"/>
  <c r="G379" i="4" s="1"/>
  <c r="H379" i="4" s="1"/>
  <c r="AP398" i="4"/>
  <c r="AQ398" i="4" s="1"/>
  <c r="AR398" i="4" s="1"/>
  <c r="AS398" i="4" s="1"/>
  <c r="G398" i="4" s="1"/>
  <c r="H398" i="4" s="1"/>
  <c r="AR159" i="4"/>
  <c r="AS159" i="4" s="1"/>
  <c r="G159" i="4" s="1"/>
  <c r="H159" i="4" s="1"/>
  <c r="F422" i="4"/>
  <c r="AR123" i="4"/>
  <c r="AS123" i="4" s="1"/>
  <c r="G123" i="4" s="1"/>
  <c r="H123" i="4" s="1"/>
  <c r="AR272" i="4"/>
  <c r="AS272" i="4" s="1"/>
  <c r="G272" i="4" s="1"/>
  <c r="H272" i="4" s="1"/>
  <c r="AR270" i="4"/>
  <c r="AS270" i="4" s="1"/>
  <c r="G270" i="4" s="1"/>
  <c r="H270" i="4" s="1"/>
  <c r="AP362" i="4"/>
  <c r="AQ362" i="4" s="1"/>
  <c r="AR362" i="4" s="1"/>
  <c r="AS362" i="4" s="1"/>
  <c r="G362" i="4" s="1"/>
  <c r="H362" i="4" s="1"/>
  <c r="AP218" i="4"/>
  <c r="AQ218" i="4" s="1"/>
  <c r="AR218" i="4" s="1"/>
  <c r="AS218" i="4" s="1"/>
  <c r="G218" i="4" s="1"/>
  <c r="H218" i="4" s="1"/>
  <c r="F278" i="4"/>
  <c r="AR219" i="4"/>
  <c r="AS219" i="4" s="1"/>
  <c r="G219" i="4" s="1"/>
  <c r="H219" i="4" s="1"/>
  <c r="F144" i="4"/>
  <c r="AP369" i="4"/>
  <c r="AQ369" i="4" s="1"/>
  <c r="AR369" i="4" s="1"/>
  <c r="AS369" i="4" s="1"/>
  <c r="G369" i="4" s="1"/>
  <c r="H369" i="4" s="1"/>
  <c r="F389" i="4"/>
  <c r="F115" i="4"/>
  <c r="F71" i="4"/>
  <c r="AP130" i="4"/>
  <c r="AQ130" i="4" s="1"/>
  <c r="AR130" i="4" s="1"/>
  <c r="AS130" i="4" s="1"/>
  <c r="G130" i="4" s="1"/>
  <c r="H130" i="4" s="1"/>
  <c r="AR176" i="4"/>
  <c r="AS176" i="4" s="1"/>
  <c r="G176" i="4" s="1"/>
  <c r="H176" i="4" s="1"/>
  <c r="AR403" i="4"/>
  <c r="AS403" i="4" s="1"/>
  <c r="G403" i="4" s="1"/>
  <c r="H403" i="4" s="1"/>
  <c r="F357" i="4"/>
  <c r="AP235" i="4"/>
  <c r="AQ235" i="4" s="1"/>
  <c r="AR235" i="4" s="1"/>
  <c r="AS235" i="4" s="1"/>
  <c r="G235" i="4" s="1"/>
  <c r="H235" i="4" s="1"/>
  <c r="F348" i="4"/>
  <c r="AP368" i="4"/>
  <c r="AQ368" i="4" s="1"/>
  <c r="AR368" i="4" s="1"/>
  <c r="AS368" i="4" s="1"/>
  <c r="G368" i="4" s="1"/>
  <c r="H368" i="4" s="1"/>
  <c r="AP339" i="4"/>
  <c r="AQ339" i="4" s="1"/>
  <c r="AR339" i="4" s="1"/>
  <c r="AS339" i="4" s="1"/>
  <c r="G339" i="4" s="1"/>
  <c r="H339" i="4" s="1"/>
  <c r="AP225" i="4"/>
  <c r="AQ225" i="4" s="1"/>
  <c r="AR225" i="4" s="1"/>
  <c r="AS225" i="4" s="1"/>
  <c r="G225" i="4" s="1"/>
  <c r="H225" i="4" s="1"/>
  <c r="AR321" i="4"/>
  <c r="AS321" i="4" s="1"/>
  <c r="G321" i="4" s="1"/>
  <c r="H321" i="4" s="1"/>
  <c r="AP206" i="4"/>
  <c r="AQ206" i="4" s="1"/>
  <c r="AR206" i="4" s="1"/>
  <c r="AS206" i="4" s="1"/>
  <c r="G206" i="4" s="1"/>
  <c r="H206" i="4" s="1"/>
  <c r="F127" i="4"/>
  <c r="O26" i="4"/>
  <c r="R26" i="4" s="1"/>
  <c r="AP291" i="4"/>
  <c r="AQ291" i="4" s="1"/>
  <c r="AR291" i="4" s="1"/>
  <c r="AS291" i="4" s="1"/>
  <c r="G291" i="4" s="1"/>
  <c r="H291" i="4" s="1"/>
  <c r="F164" i="4"/>
  <c r="F350" i="4"/>
  <c r="F281" i="4"/>
  <c r="AP213" i="4"/>
  <c r="AQ213" i="4" s="1"/>
  <c r="AR213" i="4" s="1"/>
  <c r="AS213" i="4" s="1"/>
  <c r="G213" i="4" s="1"/>
  <c r="H213" i="4" s="1"/>
  <c r="AR194" i="4"/>
  <c r="AS194" i="4" s="1"/>
  <c r="G194" i="4" s="1"/>
  <c r="H194" i="4" s="1"/>
  <c r="AP361" i="4"/>
  <c r="AQ361" i="4" s="1"/>
  <c r="AR361" i="4" s="1"/>
  <c r="AS361" i="4" s="1"/>
  <c r="G361" i="4" s="1"/>
  <c r="H361" i="4" s="1"/>
  <c r="AR150" i="4"/>
  <c r="AS150" i="4" s="1"/>
  <c r="G150" i="4" s="1"/>
  <c r="H150" i="4" s="1"/>
  <c r="AR343" i="4"/>
  <c r="AS343" i="4" s="1"/>
  <c r="G343" i="4" s="1"/>
  <c r="H343" i="4" s="1"/>
  <c r="AP397" i="4"/>
  <c r="AQ397" i="4" s="1"/>
  <c r="AR397" i="4" s="1"/>
  <c r="AS397" i="4" s="1"/>
  <c r="G397" i="4" s="1"/>
  <c r="H397" i="4" s="1"/>
  <c r="F405" i="4"/>
  <c r="F160" i="4"/>
  <c r="AR169" i="4"/>
  <c r="AS169" i="4" s="1"/>
  <c r="G169" i="4" s="1"/>
  <c r="H169" i="4" s="1"/>
  <c r="F169" i="4"/>
  <c r="F151" i="4"/>
  <c r="F354" i="4"/>
  <c r="F203" i="4"/>
  <c r="F371" i="4"/>
  <c r="AP333" i="4"/>
  <c r="AQ333" i="4" s="1"/>
  <c r="AR333" i="4" s="1"/>
  <c r="AS333" i="4" s="1"/>
  <c r="G333" i="4" s="1"/>
  <c r="H333" i="4" s="1"/>
  <c r="AP271" i="4"/>
  <c r="AQ271" i="4" s="1"/>
  <c r="AR271" i="4" s="1"/>
  <c r="AS271" i="4" s="1"/>
  <c r="G271" i="4" s="1"/>
  <c r="H271" i="4" s="1"/>
  <c r="F193" i="4"/>
  <c r="F184" i="4"/>
  <c r="O30" i="4"/>
  <c r="R30" i="4" s="1"/>
  <c r="AR87" i="4"/>
  <c r="AS87" i="4" s="1"/>
  <c r="G87" i="4" s="1"/>
  <c r="H87" i="4" s="1"/>
  <c r="F87" i="4"/>
  <c r="AR82" i="4"/>
  <c r="AS82" i="4" s="1"/>
  <c r="G82" i="4" s="1"/>
  <c r="H82" i="4" s="1"/>
  <c r="F240" i="4"/>
  <c r="AP289" i="4"/>
  <c r="AQ289" i="4" s="1"/>
  <c r="AR289" i="4" s="1"/>
  <c r="AS289" i="4" s="1"/>
  <c r="G289" i="4" s="1"/>
  <c r="H289" i="4" s="1"/>
  <c r="F287" i="4"/>
  <c r="AP263" i="4"/>
  <c r="AQ263" i="4" s="1"/>
  <c r="AR263" i="4" s="1"/>
  <c r="AS263" i="4" s="1"/>
  <c r="G263" i="4" s="1"/>
  <c r="H263" i="4" s="1"/>
  <c r="AR297" i="4"/>
  <c r="AS297" i="4" s="1"/>
  <c r="G297" i="4" s="1"/>
  <c r="H297" i="4" s="1"/>
  <c r="AR281" i="4"/>
  <c r="AS281" i="4" s="1"/>
  <c r="G281" i="4" s="1"/>
  <c r="H281" i="4" s="1"/>
  <c r="F117" i="4"/>
  <c r="AR166" i="4"/>
  <c r="AS166" i="4" s="1"/>
  <c r="G166" i="4" s="1"/>
  <c r="H166" i="4" s="1"/>
  <c r="AR348" i="4"/>
  <c r="AS348" i="4" s="1"/>
  <c r="G348" i="4" s="1"/>
  <c r="H348" i="4" s="1"/>
  <c r="AP347" i="4"/>
  <c r="AQ347" i="4" s="1"/>
  <c r="AR347" i="4" s="1"/>
  <c r="AS347" i="4" s="1"/>
  <c r="G347" i="4" s="1"/>
  <c r="H347" i="4" s="1"/>
  <c r="AR335" i="4"/>
  <c r="AS335" i="4" s="1"/>
  <c r="G335" i="4" s="1"/>
  <c r="H335" i="4" s="1"/>
  <c r="AR153" i="4"/>
  <c r="AS153" i="4" s="1"/>
  <c r="G153" i="4" s="1"/>
  <c r="H153" i="4" s="1"/>
  <c r="AP86" i="4"/>
  <c r="AQ86" i="4" s="1"/>
  <c r="AR86" i="4" s="1"/>
  <c r="AS86" i="4" s="1"/>
  <c r="G86" i="4" s="1"/>
  <c r="H86" i="4" s="1"/>
  <c r="F72" i="4"/>
  <c r="AP295" i="4"/>
  <c r="AQ295" i="4" s="1"/>
  <c r="AR295" i="4" s="1"/>
  <c r="AS295" i="4" s="1"/>
  <c r="G295" i="4" s="1"/>
  <c r="H295" i="4" s="1"/>
  <c r="F147" i="4"/>
  <c r="AR350" i="4"/>
  <c r="AS350" i="4" s="1"/>
  <c r="G350" i="4" s="1"/>
  <c r="H350" i="4" s="1"/>
  <c r="AR376" i="4"/>
  <c r="AS376" i="4" s="1"/>
  <c r="G376" i="4" s="1"/>
  <c r="H376" i="4" s="1"/>
  <c r="AP247" i="4"/>
  <c r="AQ247" i="4" s="1"/>
  <c r="AR247" i="4" s="1"/>
  <c r="AS247" i="4" s="1"/>
  <c r="G247" i="4" s="1"/>
  <c r="H247" i="4" s="1"/>
  <c r="F270" i="4"/>
  <c r="F230" i="4"/>
  <c r="AR352" i="4"/>
  <c r="AS352" i="4" s="1"/>
  <c r="G352" i="4" s="1"/>
  <c r="H352" i="4" s="1"/>
  <c r="F134" i="4"/>
  <c r="AR178" i="4"/>
  <c r="AS178" i="4" s="1"/>
  <c r="G178" i="4" s="1"/>
  <c r="H178" i="4" s="1"/>
  <c r="F392" i="4"/>
  <c r="AP102" i="4"/>
  <c r="AQ102" i="4" s="1"/>
  <c r="AR102" i="4" s="1"/>
  <c r="AS102" i="4" s="1"/>
  <c r="G102" i="4" s="1"/>
  <c r="H102" i="4" s="1"/>
  <c r="AP363" i="4"/>
  <c r="AQ363" i="4" s="1"/>
  <c r="AR363" i="4" s="1"/>
  <c r="AS363" i="4" s="1"/>
  <c r="G363" i="4" s="1"/>
  <c r="H363" i="4" s="1"/>
  <c r="F290" i="4"/>
  <c r="F402" i="4"/>
  <c r="AR203" i="4"/>
  <c r="AS203" i="4" s="1"/>
  <c r="G203" i="4" s="1"/>
  <c r="H203" i="4" s="1"/>
  <c r="AP413" i="4"/>
  <c r="AQ413" i="4" s="1"/>
  <c r="AR413" i="4" s="1"/>
  <c r="AS413" i="4" s="1"/>
  <c r="G413" i="4" s="1"/>
  <c r="H413" i="4" s="1"/>
  <c r="F123" i="4"/>
  <c r="F238" i="4"/>
  <c r="AR132" i="4"/>
  <c r="AS132" i="4" s="1"/>
  <c r="G132" i="4" s="1"/>
  <c r="H132" i="4" s="1"/>
  <c r="F227" i="4"/>
  <c r="AR392" i="4"/>
  <c r="AS392" i="4" s="1"/>
  <c r="G392" i="4" s="1"/>
  <c r="H392" i="4" s="1"/>
  <c r="AR273" i="4"/>
  <c r="AS273" i="4" s="1"/>
  <c r="G273" i="4" s="1"/>
  <c r="H273" i="4" s="1"/>
  <c r="AR415" i="4"/>
  <c r="AS415" i="4" s="1"/>
  <c r="G415" i="4" s="1"/>
  <c r="H415" i="4" s="1"/>
  <c r="AR288" i="4"/>
  <c r="AS288" i="4" s="1"/>
  <c r="G288" i="4" s="1"/>
  <c r="H288" i="4" s="1"/>
  <c r="AR416" i="4"/>
  <c r="AS416" i="4" s="1"/>
  <c r="G416" i="4" s="1"/>
  <c r="H416" i="4" s="1"/>
  <c r="AP190" i="4"/>
  <c r="AQ190" i="4" s="1"/>
  <c r="AR190" i="4" s="1"/>
  <c r="AS190" i="4" s="1"/>
  <c r="G190" i="4" s="1"/>
  <c r="H190" i="4" s="1"/>
  <c r="F288" i="4"/>
  <c r="AR76" i="4"/>
  <c r="AS76" i="4" s="1"/>
  <c r="G76" i="4" s="1"/>
  <c r="H76" i="4" s="1"/>
  <c r="AP332" i="4"/>
  <c r="AQ332" i="4" s="1"/>
  <c r="AR332" i="4" s="1"/>
  <c r="AS332" i="4" s="1"/>
  <c r="G332" i="4" s="1"/>
  <c r="H332" i="4" s="1"/>
  <c r="AR182" i="4"/>
  <c r="AS182" i="4" s="1"/>
  <c r="G182" i="4" s="1"/>
  <c r="H182" i="4" s="1"/>
  <c r="AR125" i="4"/>
  <c r="AS125" i="4" s="1"/>
  <c r="G125" i="4" s="1"/>
  <c r="H125" i="4" s="1"/>
  <c r="AP162" i="4"/>
  <c r="AQ162" i="4" s="1"/>
  <c r="AR162" i="4" s="1"/>
  <c r="AS162" i="4" s="1"/>
  <c r="G162" i="4" s="1"/>
  <c r="H162" i="4" s="1"/>
  <c r="AP283" i="4"/>
  <c r="AQ283" i="4" s="1"/>
  <c r="AR283" i="4" s="1"/>
  <c r="AS283" i="4" s="1"/>
  <c r="G283" i="4" s="1"/>
  <c r="H283" i="4" s="1"/>
  <c r="AR245" i="4"/>
  <c r="AS245" i="4" s="1"/>
  <c r="G245" i="4" s="1"/>
  <c r="H245" i="4" s="1"/>
  <c r="AR124" i="4"/>
  <c r="AS124" i="4" s="1"/>
  <c r="G124" i="4" s="1"/>
  <c r="H124" i="4" s="1"/>
  <c r="F49" i="4"/>
  <c r="AP49" i="4"/>
  <c r="AQ49" i="4" s="1"/>
  <c r="AR49" i="4" s="1"/>
  <c r="AS49" i="4" s="1"/>
  <c r="G49" i="4" s="1"/>
  <c r="F137" i="4"/>
  <c r="AP137" i="4"/>
  <c r="AQ137" i="4" s="1"/>
  <c r="AR137" i="4" s="1"/>
  <c r="AS137" i="4" s="1"/>
  <c r="G137" i="4" s="1"/>
  <c r="H137" i="4" s="1"/>
  <c r="AP216" i="4"/>
  <c r="AQ216" i="4" s="1"/>
  <c r="AR216" i="4" s="1"/>
  <c r="AS216" i="4" s="1"/>
  <c r="G216" i="4" s="1"/>
  <c r="H216" i="4" s="1"/>
  <c r="AR408" i="4"/>
  <c r="AS408" i="4" s="1"/>
  <c r="G408" i="4" s="1"/>
  <c r="H408" i="4" s="1"/>
  <c r="AR326" i="4"/>
  <c r="AS326" i="4" s="1"/>
  <c r="G326" i="4" s="1"/>
  <c r="H326" i="4" s="1"/>
  <c r="AP91" i="4"/>
  <c r="AQ91" i="4" s="1"/>
  <c r="AR91" i="4" s="1"/>
  <c r="AS91" i="4" s="1"/>
  <c r="G91" i="4" s="1"/>
  <c r="H91" i="4" s="1"/>
  <c r="F293" i="4"/>
  <c r="AM49" i="4"/>
  <c r="AR334" i="4"/>
  <c r="AS334" i="4" s="1"/>
  <c r="G334" i="4" s="1"/>
  <c r="H334" i="4" s="1"/>
  <c r="F183" i="4"/>
  <c r="AP183" i="4"/>
  <c r="AQ183" i="4" s="1"/>
  <c r="AR183" i="4" s="1"/>
  <c r="AS183" i="4" s="1"/>
  <c r="G183" i="4" s="1"/>
  <c r="H183" i="4" s="1"/>
  <c r="AR269" i="4"/>
  <c r="AS269" i="4" s="1"/>
  <c r="G269" i="4" s="1"/>
  <c r="H269" i="4" s="1"/>
  <c r="F195" i="4"/>
  <c r="AR240" i="4"/>
  <c r="AS240" i="4" s="1"/>
  <c r="G240" i="4" s="1"/>
  <c r="H240" i="4" s="1"/>
  <c r="F231" i="4"/>
  <c r="AP187" i="4"/>
  <c r="AQ187" i="4" s="1"/>
  <c r="AR187" i="4" s="1"/>
  <c r="AS187" i="4" s="1"/>
  <c r="G187" i="4" s="1"/>
  <c r="H187" i="4" s="1"/>
  <c r="AR68" i="4"/>
  <c r="AS68" i="4" s="1"/>
  <c r="G68" i="4" s="1"/>
  <c r="H68" i="4" s="1"/>
  <c r="AR186" i="4"/>
  <c r="AS186" i="4" s="1"/>
  <c r="G186" i="4" s="1"/>
  <c r="H186" i="4" s="1"/>
  <c r="AP276" i="4"/>
  <c r="AQ276" i="4" s="1"/>
  <c r="AR276" i="4" s="1"/>
  <c r="AS276" i="4" s="1"/>
  <c r="G276" i="4" s="1"/>
  <c r="H276" i="4" s="1"/>
  <c r="F276" i="4"/>
  <c r="AP221" i="4"/>
  <c r="AQ221" i="4" s="1"/>
  <c r="AR221" i="4" s="1"/>
  <c r="AS221" i="4" s="1"/>
  <c r="G221" i="4" s="1"/>
  <c r="H221" i="4" s="1"/>
  <c r="F221" i="4"/>
  <c r="AP338" i="4"/>
  <c r="AQ338" i="4" s="1"/>
  <c r="AR338" i="4" s="1"/>
  <c r="AS338" i="4" s="1"/>
  <c r="G338" i="4" s="1"/>
  <c r="H338" i="4" s="1"/>
  <c r="F338" i="4"/>
  <c r="F408" i="4"/>
  <c r="F65" i="4"/>
  <c r="AR374" i="4"/>
  <c r="AS374" i="4" s="1"/>
  <c r="G374" i="4" s="1"/>
  <c r="H374" i="4" s="1"/>
  <c r="AP414" i="4"/>
  <c r="AQ414" i="4" s="1"/>
  <c r="AR414" i="4" s="1"/>
  <c r="AS414" i="4" s="1"/>
  <c r="G414" i="4" s="1"/>
  <c r="H414" i="4" s="1"/>
  <c r="AP170" i="4"/>
  <c r="AQ170" i="4" s="1"/>
  <c r="AR170" i="4" s="1"/>
  <c r="AS170" i="4" s="1"/>
  <c r="G170" i="4" s="1"/>
  <c r="H170" i="4" s="1"/>
  <c r="F170" i="4"/>
  <c r="AR115" i="4"/>
  <c r="AS115" i="4" s="1"/>
  <c r="G115" i="4" s="1"/>
  <c r="H115" i="4" s="1"/>
  <c r="AP174" i="4"/>
  <c r="AQ174" i="4" s="1"/>
  <c r="AR174" i="4" s="1"/>
  <c r="AS174" i="4" s="1"/>
  <c r="G174" i="4" s="1"/>
  <c r="H174" i="4" s="1"/>
  <c r="AR424" i="4"/>
  <c r="AS424" i="4" s="1"/>
  <c r="G424" i="4" s="1"/>
  <c r="H424" i="4" s="1"/>
  <c r="F244" i="4"/>
  <c r="F255" i="4"/>
  <c r="AP255" i="4"/>
  <c r="AQ255" i="4" s="1"/>
  <c r="AR255" i="4" s="1"/>
  <c r="AS255" i="4" s="1"/>
  <c r="G255" i="4" s="1"/>
  <c r="H255" i="4" s="1"/>
  <c r="AR117" i="4"/>
  <c r="AS117" i="4" s="1"/>
  <c r="G117" i="4" s="1"/>
  <c r="H117" i="4" s="1"/>
  <c r="F173" i="4"/>
  <c r="AP173" i="4"/>
  <c r="AQ173" i="4" s="1"/>
  <c r="AR173" i="4" s="1"/>
  <c r="AS173" i="4" s="1"/>
  <c r="G173" i="4" s="1"/>
  <c r="H173" i="4" s="1"/>
  <c r="F186" i="4"/>
  <c r="AP257" i="4"/>
  <c r="AQ257" i="4" s="1"/>
  <c r="AR257" i="4" s="1"/>
  <c r="AS257" i="4" s="1"/>
  <c r="G257" i="4" s="1"/>
  <c r="H257" i="4" s="1"/>
  <c r="F257" i="4"/>
  <c r="F208" i="4"/>
  <c r="AP208" i="4"/>
  <c r="AQ208" i="4" s="1"/>
  <c r="AR208" i="4" s="1"/>
  <c r="AS208" i="4" s="1"/>
  <c r="G208" i="4" s="1"/>
  <c r="H208" i="4" s="1"/>
  <c r="F267" i="4"/>
  <c r="AP267" i="4"/>
  <c r="AQ267" i="4" s="1"/>
  <c r="AR267" i="4" s="1"/>
  <c r="AS267" i="4" s="1"/>
  <c r="G267" i="4" s="1"/>
  <c r="H267" i="4" s="1"/>
  <c r="AP142" i="4"/>
  <c r="AQ142" i="4" s="1"/>
  <c r="AR142" i="4" s="1"/>
  <c r="AS142" i="4" s="1"/>
  <c r="G142" i="4" s="1"/>
  <c r="H142" i="4" s="1"/>
  <c r="F142" i="4"/>
  <c r="AR275" i="4"/>
  <c r="AS275" i="4" s="1"/>
  <c r="G275" i="4" s="1"/>
  <c r="H275" i="4" s="1"/>
  <c r="AP131" i="4"/>
  <c r="AQ131" i="4" s="1"/>
  <c r="AR131" i="4" s="1"/>
  <c r="AS131" i="4" s="1"/>
  <c r="G131" i="4" s="1"/>
  <c r="H131" i="4" s="1"/>
  <c r="F131" i="4"/>
  <c r="AR171" i="4"/>
  <c r="AS171" i="4" s="1"/>
  <c r="G171" i="4" s="1"/>
  <c r="H171" i="4" s="1"/>
  <c r="AP233" i="4"/>
  <c r="AQ233" i="4" s="1"/>
  <c r="AR233" i="4" s="1"/>
  <c r="AS233" i="4" s="1"/>
  <c r="G233" i="4" s="1"/>
  <c r="H233" i="4" s="1"/>
  <c r="F233" i="4"/>
  <c r="AR55" i="4"/>
  <c r="AS55" i="4" s="1"/>
  <c r="G55" i="4" s="1"/>
  <c r="H55" i="4" s="1"/>
  <c r="F55" i="4"/>
  <c r="AP92" i="4"/>
  <c r="AQ92" i="4" s="1"/>
  <c r="AR92" i="4" s="1"/>
  <c r="AS92" i="4" s="1"/>
  <c r="G92" i="4" s="1"/>
  <c r="H92" i="4" s="1"/>
  <c r="AR65" i="4"/>
  <c r="AS65" i="4" s="1"/>
  <c r="G65" i="4" s="1"/>
  <c r="H65" i="4" s="1"/>
  <c r="AR62" i="4"/>
  <c r="AS62" i="4" s="1"/>
  <c r="G62" i="4" s="1"/>
  <c r="H62" i="4" s="1"/>
  <c r="AP113" i="4"/>
  <c r="AQ113" i="4" s="1"/>
  <c r="AR113" i="4" s="1"/>
  <c r="AS113" i="4" s="1"/>
  <c r="G113" i="4" s="1"/>
  <c r="H113" i="4" s="1"/>
  <c r="F113" i="4"/>
  <c r="AR93" i="4"/>
  <c r="AS93" i="4" s="1"/>
  <c r="G93" i="4" s="1"/>
  <c r="H93" i="4" s="1"/>
  <c r="AR104" i="4"/>
  <c r="AS104" i="4" s="1"/>
  <c r="G104" i="4" s="1"/>
  <c r="H104" i="4" s="1"/>
  <c r="AR94" i="4"/>
  <c r="AS94" i="4" s="1"/>
  <c r="G94" i="4" s="1"/>
  <c r="H94" i="4" s="1"/>
  <c r="AR54" i="4"/>
  <c r="AS54" i="4" s="1"/>
  <c r="G54" i="4" s="1"/>
  <c r="H54" i="4" s="1"/>
  <c r="Q40" i="4" l="1"/>
  <c r="I107" i="4" s="1"/>
  <c r="K107" i="4" s="1"/>
  <c r="M107" i="4" s="1"/>
  <c r="H49" i="4"/>
  <c r="R40" i="4"/>
  <c r="I327" i="4" l="1"/>
  <c r="K327" i="4" s="1"/>
  <c r="M327" i="4" s="1"/>
  <c r="I328" i="4"/>
  <c r="K328" i="4" s="1"/>
  <c r="M328" i="4" s="1"/>
  <c r="I205" i="4"/>
  <c r="K205" i="4" s="1"/>
  <c r="M205" i="4" s="1"/>
  <c r="I72" i="4"/>
  <c r="K72" i="4" s="1"/>
  <c r="M72" i="4" s="1"/>
  <c r="I168" i="4"/>
  <c r="K168" i="4" s="1"/>
  <c r="M168" i="4" s="1"/>
  <c r="I52" i="4"/>
  <c r="K52" i="4" s="1"/>
  <c r="M52" i="4" s="1"/>
  <c r="I366" i="4"/>
  <c r="K366" i="4" s="1"/>
  <c r="M366" i="4" s="1"/>
  <c r="I113" i="4"/>
  <c r="K113" i="4" s="1"/>
  <c r="M113" i="4" s="1"/>
  <c r="I288" i="4"/>
  <c r="K288" i="4" s="1"/>
  <c r="M288" i="4" s="1"/>
  <c r="I406" i="4"/>
  <c r="K406" i="4" s="1"/>
  <c r="M406" i="4" s="1"/>
  <c r="I306" i="4"/>
  <c r="K306" i="4" s="1"/>
  <c r="M306" i="4" s="1"/>
  <c r="I308" i="4"/>
  <c r="K308" i="4" s="1"/>
  <c r="M308" i="4" s="1"/>
  <c r="I163" i="4"/>
  <c r="K163" i="4" s="1"/>
  <c r="M163" i="4" s="1"/>
  <c r="I342" i="4"/>
  <c r="K342" i="4" s="1"/>
  <c r="M342" i="4" s="1"/>
  <c r="I259" i="4"/>
  <c r="K259" i="4" s="1"/>
  <c r="M259" i="4" s="1"/>
  <c r="I285" i="4"/>
  <c r="K285" i="4" s="1"/>
  <c r="M285" i="4" s="1"/>
  <c r="I310" i="4"/>
  <c r="K310" i="4" s="1"/>
  <c r="M310" i="4" s="1"/>
  <c r="I137" i="4"/>
  <c r="K137" i="4" s="1"/>
  <c r="M137" i="4" s="1"/>
  <c r="I360" i="4"/>
  <c r="K360" i="4" s="1"/>
  <c r="M360" i="4" s="1"/>
  <c r="I283" i="4"/>
  <c r="K283" i="4" s="1"/>
  <c r="M283" i="4" s="1"/>
  <c r="I59" i="4"/>
  <c r="K59" i="4" s="1"/>
  <c r="M59" i="4" s="1"/>
  <c r="I191" i="4"/>
  <c r="K191" i="4" s="1"/>
  <c r="M191" i="4" s="1"/>
  <c r="I271" i="4"/>
  <c r="K271" i="4" s="1"/>
  <c r="M271" i="4" s="1"/>
  <c r="I181" i="4"/>
  <c r="K181" i="4" s="1"/>
  <c r="M181" i="4" s="1"/>
  <c r="I244" i="4"/>
  <c r="K244" i="4" s="1"/>
  <c r="M244" i="4" s="1"/>
  <c r="I219" i="4"/>
  <c r="K219" i="4" s="1"/>
  <c r="M219" i="4" s="1"/>
  <c r="I408" i="4"/>
  <c r="K408" i="4" s="1"/>
  <c r="M408" i="4" s="1"/>
  <c r="I292" i="4"/>
  <c r="K292" i="4" s="1"/>
  <c r="M292" i="4" s="1"/>
  <c r="I341" i="4"/>
  <c r="K341" i="4" s="1"/>
  <c r="M341" i="4" s="1"/>
  <c r="I280" i="4"/>
  <c r="K280" i="4" s="1"/>
  <c r="M280" i="4" s="1"/>
  <c r="I255" i="4"/>
  <c r="K255" i="4" s="1"/>
  <c r="M255" i="4" s="1"/>
  <c r="I284" i="4"/>
  <c r="K284" i="4" s="1"/>
  <c r="M284" i="4" s="1"/>
  <c r="I277" i="4"/>
  <c r="K277" i="4" s="1"/>
  <c r="M277" i="4" s="1"/>
  <c r="I383" i="4"/>
  <c r="K383" i="4" s="1"/>
  <c r="M383" i="4" s="1"/>
  <c r="I108" i="4"/>
  <c r="K108" i="4" s="1"/>
  <c r="M108" i="4" s="1"/>
  <c r="I395" i="4"/>
  <c r="K395" i="4" s="1"/>
  <c r="M395" i="4" s="1"/>
  <c r="I224" i="4"/>
  <c r="K224" i="4" s="1"/>
  <c r="M224" i="4" s="1"/>
  <c r="I173" i="4"/>
  <c r="K173" i="4" s="1"/>
  <c r="M173" i="4" s="1"/>
  <c r="I150" i="4"/>
  <c r="K150" i="4" s="1"/>
  <c r="M150" i="4" s="1"/>
  <c r="I352" i="4"/>
  <c r="K352" i="4" s="1"/>
  <c r="M352" i="4" s="1"/>
  <c r="I246" i="4"/>
  <c r="K246" i="4" s="1"/>
  <c r="M246" i="4" s="1"/>
  <c r="I269" i="4"/>
  <c r="K269" i="4" s="1"/>
  <c r="M269" i="4" s="1"/>
  <c r="I204" i="4"/>
  <c r="K204" i="4" s="1"/>
  <c r="M204" i="4" s="1"/>
  <c r="I362" i="4"/>
  <c r="K362" i="4" s="1"/>
  <c r="M362" i="4" s="1"/>
  <c r="I423" i="4"/>
  <c r="K423" i="4" s="1"/>
  <c r="M423" i="4" s="1"/>
  <c r="I381" i="4"/>
  <c r="K381" i="4" s="1"/>
  <c r="M381" i="4" s="1"/>
  <c r="I60" i="4"/>
  <c r="K60" i="4" s="1"/>
  <c r="M60" i="4" s="1"/>
  <c r="I419" i="4"/>
  <c r="K419" i="4" s="1"/>
  <c r="M419" i="4" s="1"/>
  <c r="I117" i="4"/>
  <c r="K117" i="4" s="1"/>
  <c r="M117" i="4" s="1"/>
  <c r="I174" i="4"/>
  <c r="K174" i="4" s="1"/>
  <c r="M174" i="4" s="1"/>
  <c r="I361" i="4"/>
  <c r="K361" i="4" s="1"/>
  <c r="M361" i="4" s="1"/>
  <c r="I189" i="4"/>
  <c r="K189" i="4" s="1"/>
  <c r="M189" i="4" s="1"/>
  <c r="I371" i="4"/>
  <c r="K371" i="4" s="1"/>
  <c r="M371" i="4" s="1"/>
  <c r="I340" i="4"/>
  <c r="K340" i="4" s="1"/>
  <c r="M340" i="4" s="1"/>
  <c r="I147" i="4"/>
  <c r="K147" i="4" s="1"/>
  <c r="M147" i="4" s="1"/>
  <c r="I394" i="4"/>
  <c r="K394" i="4" s="1"/>
  <c r="M394" i="4" s="1"/>
  <c r="I399" i="4"/>
  <c r="K399" i="4" s="1"/>
  <c r="M399" i="4" s="1"/>
  <c r="I111" i="4"/>
  <c r="K111" i="4" s="1"/>
  <c r="M111" i="4" s="1"/>
  <c r="I357" i="4"/>
  <c r="K357" i="4" s="1"/>
  <c r="M357" i="4" s="1"/>
  <c r="I141" i="4"/>
  <c r="K141" i="4" s="1"/>
  <c r="M141" i="4" s="1"/>
  <c r="I243" i="4"/>
  <c r="K243" i="4" s="1"/>
  <c r="M243" i="4" s="1"/>
  <c r="I239" i="4"/>
  <c r="K239" i="4" s="1"/>
  <c r="M239" i="4" s="1"/>
  <c r="I346" i="4"/>
  <c r="K346" i="4" s="1"/>
  <c r="M346" i="4" s="1"/>
  <c r="I367" i="4"/>
  <c r="K367" i="4" s="1"/>
  <c r="M367" i="4" s="1"/>
  <c r="I338" i="4"/>
  <c r="K338" i="4" s="1"/>
  <c r="M338" i="4" s="1"/>
  <c r="I409" i="4"/>
  <c r="K409" i="4" s="1"/>
  <c r="M409" i="4" s="1"/>
  <c r="I195" i="4"/>
  <c r="K195" i="4" s="1"/>
  <c r="M195" i="4" s="1"/>
  <c r="I275" i="4"/>
  <c r="K275" i="4" s="1"/>
  <c r="M275" i="4" s="1"/>
  <c r="I132" i="4"/>
  <c r="K132" i="4" s="1"/>
  <c r="M132" i="4" s="1"/>
  <c r="I186" i="4"/>
  <c r="K186" i="4" s="1"/>
  <c r="M186" i="4" s="1"/>
  <c r="I81" i="4"/>
  <c r="K81" i="4" s="1"/>
  <c r="M81" i="4" s="1"/>
  <c r="I414" i="4"/>
  <c r="K414" i="4" s="1"/>
  <c r="M414" i="4" s="1"/>
  <c r="I154" i="4"/>
  <c r="K154" i="4" s="1"/>
  <c r="M154" i="4" s="1"/>
  <c r="I92" i="4"/>
  <c r="K92" i="4" s="1"/>
  <c r="M92" i="4" s="1"/>
  <c r="I401" i="4"/>
  <c r="K401" i="4" s="1"/>
  <c r="M401" i="4" s="1"/>
  <c r="I265" i="4"/>
  <c r="K265" i="4" s="1"/>
  <c r="M265" i="4" s="1"/>
  <c r="I146" i="4"/>
  <c r="K146" i="4" s="1"/>
  <c r="M146" i="4" s="1"/>
  <c r="I333" i="4"/>
  <c r="K333" i="4" s="1"/>
  <c r="M333" i="4" s="1"/>
  <c r="B30" i="4"/>
  <c r="V338" i="4" s="1"/>
  <c r="I142" i="4"/>
  <c r="K142" i="4" s="1"/>
  <c r="M142" i="4" s="1"/>
  <c r="I139" i="4"/>
  <c r="K139" i="4" s="1"/>
  <c r="M139" i="4" s="1"/>
  <c r="I380" i="4"/>
  <c r="K380" i="4" s="1"/>
  <c r="M380" i="4" s="1"/>
  <c r="I95" i="4"/>
  <c r="K95" i="4" s="1"/>
  <c r="M95" i="4" s="1"/>
  <c r="I115" i="4"/>
  <c r="K115" i="4" s="1"/>
  <c r="M115" i="4" s="1"/>
  <c r="I227" i="4"/>
  <c r="K227" i="4" s="1"/>
  <c r="M227" i="4" s="1"/>
  <c r="I252" i="4"/>
  <c r="K252" i="4" s="1"/>
  <c r="M252" i="4" s="1"/>
  <c r="I343" i="4"/>
  <c r="K343" i="4" s="1"/>
  <c r="M343" i="4" s="1"/>
  <c r="I54" i="4"/>
  <c r="K54" i="4" s="1"/>
  <c r="M54" i="4" s="1"/>
  <c r="I169" i="4"/>
  <c r="K169" i="4" s="1"/>
  <c r="M169" i="4" s="1"/>
  <c r="I260" i="4"/>
  <c r="K260" i="4" s="1"/>
  <c r="M260" i="4" s="1"/>
  <c r="I226" i="4"/>
  <c r="K226" i="4" s="1"/>
  <c r="M226" i="4" s="1"/>
  <c r="I84" i="4"/>
  <c r="K84" i="4" s="1"/>
  <c r="M84" i="4" s="1"/>
  <c r="I199" i="4"/>
  <c r="K199" i="4" s="1"/>
  <c r="M199" i="4" s="1"/>
  <c r="I172" i="4"/>
  <c r="K172" i="4" s="1"/>
  <c r="M172" i="4" s="1"/>
  <c r="I325" i="4"/>
  <c r="K325" i="4" s="1"/>
  <c r="M325" i="4" s="1"/>
  <c r="I65" i="4"/>
  <c r="K65" i="4" s="1"/>
  <c r="M65" i="4" s="1"/>
  <c r="I70" i="4"/>
  <c r="K70" i="4" s="1"/>
  <c r="M70" i="4" s="1"/>
  <c r="I160" i="4"/>
  <c r="K160" i="4" s="1"/>
  <c r="M160" i="4" s="1"/>
  <c r="I267" i="4"/>
  <c r="K267" i="4" s="1"/>
  <c r="M267" i="4" s="1"/>
  <c r="I93" i="4"/>
  <c r="K93" i="4" s="1"/>
  <c r="M93" i="4" s="1"/>
  <c r="I71" i="4"/>
  <c r="K71" i="4" s="1"/>
  <c r="M71" i="4" s="1"/>
  <c r="I231" i="4"/>
  <c r="K231" i="4" s="1"/>
  <c r="M231" i="4" s="1"/>
  <c r="I245" i="4"/>
  <c r="K245" i="4" s="1"/>
  <c r="M245" i="4" s="1"/>
  <c r="I321" i="4"/>
  <c r="K321" i="4" s="1"/>
  <c r="M321" i="4" s="1"/>
  <c r="I235" i="4"/>
  <c r="K235" i="4" s="1"/>
  <c r="M235" i="4" s="1"/>
  <c r="I376" i="4"/>
  <c r="K376" i="4" s="1"/>
  <c r="M376" i="4" s="1"/>
  <c r="I344" i="4"/>
  <c r="K344" i="4" s="1"/>
  <c r="M344" i="4" s="1"/>
  <c r="I167" i="4"/>
  <c r="K167" i="4" s="1"/>
  <c r="M167" i="4" s="1"/>
  <c r="I100" i="4"/>
  <c r="K100" i="4" s="1"/>
  <c r="M100" i="4" s="1"/>
  <c r="I178" i="4"/>
  <c r="K178" i="4" s="1"/>
  <c r="M178" i="4" s="1"/>
  <c r="I307" i="4"/>
  <c r="K307" i="4" s="1"/>
  <c r="M307" i="4" s="1"/>
  <c r="I278" i="4"/>
  <c r="K278" i="4" s="1"/>
  <c r="M278" i="4" s="1"/>
  <c r="I402" i="4"/>
  <c r="K402" i="4" s="1"/>
  <c r="M402" i="4" s="1"/>
  <c r="I331" i="4"/>
  <c r="K331" i="4" s="1"/>
  <c r="M331" i="4" s="1"/>
  <c r="I165" i="4"/>
  <c r="K165" i="4" s="1"/>
  <c r="M165" i="4" s="1"/>
  <c r="I375" i="4"/>
  <c r="K375" i="4" s="1"/>
  <c r="M375" i="4" s="1"/>
  <c r="I263" i="4"/>
  <c r="K263" i="4" s="1"/>
  <c r="M263" i="4" s="1"/>
  <c r="I253" i="4"/>
  <c r="K253" i="4" s="1"/>
  <c r="M253" i="4" s="1"/>
  <c r="I66" i="4"/>
  <c r="K66" i="4" s="1"/>
  <c r="M66" i="4" s="1"/>
  <c r="I334" i="4"/>
  <c r="K334" i="4" s="1"/>
  <c r="M334" i="4" s="1"/>
  <c r="I155" i="4"/>
  <c r="K155" i="4" s="1"/>
  <c r="M155" i="4" s="1"/>
  <c r="I217" i="4"/>
  <c r="K217" i="4" s="1"/>
  <c r="M217" i="4" s="1"/>
  <c r="I203" i="4"/>
  <c r="K203" i="4" s="1"/>
  <c r="M203" i="4" s="1"/>
  <c r="I187" i="4"/>
  <c r="K187" i="4" s="1"/>
  <c r="M187" i="4" s="1"/>
  <c r="I392" i="4"/>
  <c r="K392" i="4" s="1"/>
  <c r="M392" i="4" s="1"/>
  <c r="I382" i="4"/>
  <c r="K382" i="4" s="1"/>
  <c r="M382" i="4" s="1"/>
  <c r="I202" i="4"/>
  <c r="K202" i="4" s="1"/>
  <c r="M202" i="4" s="1"/>
  <c r="I171" i="4"/>
  <c r="K171" i="4" s="1"/>
  <c r="M171" i="4" s="1"/>
  <c r="I279" i="4"/>
  <c r="K279" i="4" s="1"/>
  <c r="M279" i="4" s="1"/>
  <c r="I129" i="4"/>
  <c r="K129" i="4" s="1"/>
  <c r="M129" i="4" s="1"/>
  <c r="I302" i="4"/>
  <c r="K302" i="4" s="1"/>
  <c r="M302" i="4" s="1"/>
  <c r="I276" i="4"/>
  <c r="K276" i="4" s="1"/>
  <c r="M276" i="4" s="1"/>
  <c r="I377" i="4"/>
  <c r="K377" i="4" s="1"/>
  <c r="M377" i="4" s="1"/>
  <c r="I393" i="4"/>
  <c r="K393" i="4" s="1"/>
  <c r="M393" i="4" s="1"/>
  <c r="I304" i="4"/>
  <c r="K304" i="4" s="1"/>
  <c r="M304" i="4" s="1"/>
  <c r="I153" i="4"/>
  <c r="K153" i="4" s="1"/>
  <c r="M153" i="4" s="1"/>
  <c r="I294" i="4"/>
  <c r="K294" i="4" s="1"/>
  <c r="M294" i="4" s="1"/>
  <c r="I216" i="4"/>
  <c r="K216" i="4" s="1"/>
  <c r="M216" i="4" s="1"/>
  <c r="I116" i="4"/>
  <c r="K116" i="4" s="1"/>
  <c r="M116" i="4" s="1"/>
  <c r="I212" i="4"/>
  <c r="K212" i="4" s="1"/>
  <c r="M212" i="4" s="1"/>
  <c r="I309" i="4"/>
  <c r="K309" i="4" s="1"/>
  <c r="M309" i="4" s="1"/>
  <c r="I322" i="4"/>
  <c r="K322" i="4" s="1"/>
  <c r="M322" i="4" s="1"/>
  <c r="I355" i="4"/>
  <c r="K355" i="4" s="1"/>
  <c r="M355" i="4" s="1"/>
  <c r="I431" i="4"/>
  <c r="K431" i="4" s="1"/>
  <c r="M431" i="4" s="1"/>
  <c r="I430" i="4"/>
  <c r="K430" i="4" s="1"/>
  <c r="M430" i="4" s="1"/>
  <c r="I397" i="4"/>
  <c r="K397" i="4" s="1"/>
  <c r="M397" i="4" s="1"/>
  <c r="I242" i="4"/>
  <c r="K242" i="4" s="1"/>
  <c r="M242" i="4" s="1"/>
  <c r="I257" i="4"/>
  <c r="K257" i="4" s="1"/>
  <c r="M257" i="4" s="1"/>
  <c r="I345" i="4"/>
  <c r="K345" i="4" s="1"/>
  <c r="M345" i="4" s="1"/>
  <c r="I180" i="4"/>
  <c r="K180" i="4" s="1"/>
  <c r="M180" i="4" s="1"/>
  <c r="I363" i="4"/>
  <c r="K363" i="4" s="1"/>
  <c r="M363" i="4" s="1"/>
  <c r="I369" i="4"/>
  <c r="K369" i="4" s="1"/>
  <c r="M369" i="4" s="1"/>
  <c r="I232" i="4"/>
  <c r="K232" i="4" s="1"/>
  <c r="M232" i="4" s="1"/>
  <c r="I291" i="4"/>
  <c r="K291" i="4" s="1"/>
  <c r="M291" i="4" s="1"/>
  <c r="I87" i="4"/>
  <c r="K87" i="4" s="1"/>
  <c r="M87" i="4" s="1"/>
  <c r="I407" i="4"/>
  <c r="K407" i="4" s="1"/>
  <c r="M407" i="4" s="1"/>
  <c r="I138" i="4"/>
  <c r="K138" i="4" s="1"/>
  <c r="M138" i="4" s="1"/>
  <c r="I351" i="4"/>
  <c r="K351" i="4" s="1"/>
  <c r="M351" i="4" s="1"/>
  <c r="I50" i="4"/>
  <c r="K50" i="4" s="1"/>
  <c r="M50" i="4" s="1"/>
  <c r="I176" i="4"/>
  <c r="K176" i="4" s="1"/>
  <c r="M176" i="4" s="1"/>
  <c r="I170" i="4"/>
  <c r="K170" i="4" s="1"/>
  <c r="M170" i="4" s="1"/>
  <c r="I349" i="4"/>
  <c r="K349" i="4" s="1"/>
  <c r="M349" i="4" s="1"/>
  <c r="I75" i="4"/>
  <c r="K75" i="4" s="1"/>
  <c r="M75" i="4" s="1"/>
  <c r="I166" i="4"/>
  <c r="K166" i="4" s="1"/>
  <c r="M166" i="4" s="1"/>
  <c r="I417" i="4"/>
  <c r="K417" i="4" s="1"/>
  <c r="M417" i="4" s="1"/>
  <c r="I69" i="4"/>
  <c r="K69" i="4" s="1"/>
  <c r="M69" i="4" s="1"/>
  <c r="I261" i="4"/>
  <c r="K261" i="4" s="1"/>
  <c r="M261" i="4" s="1"/>
  <c r="I424" i="4"/>
  <c r="K424" i="4" s="1"/>
  <c r="M424" i="4" s="1"/>
  <c r="I228" i="4"/>
  <c r="K228" i="4" s="1"/>
  <c r="M228" i="4" s="1"/>
  <c r="I134" i="4"/>
  <c r="K134" i="4" s="1"/>
  <c r="M134" i="4" s="1"/>
  <c r="I312" i="4"/>
  <c r="K312" i="4" s="1"/>
  <c r="M312" i="4" s="1"/>
  <c r="I258" i="4"/>
  <c r="K258" i="4" s="1"/>
  <c r="M258" i="4" s="1"/>
  <c r="I300" i="4"/>
  <c r="K300" i="4" s="1"/>
  <c r="M300" i="4" s="1"/>
  <c r="I389" i="4"/>
  <c r="K389" i="4" s="1"/>
  <c r="M389" i="4" s="1"/>
  <c r="I358" i="4"/>
  <c r="K358" i="4" s="1"/>
  <c r="M358" i="4" s="1"/>
  <c r="I422" i="4"/>
  <c r="K422" i="4" s="1"/>
  <c r="M422" i="4" s="1"/>
  <c r="I330" i="4"/>
  <c r="K330" i="4" s="1"/>
  <c r="M330" i="4" s="1"/>
  <c r="I286" i="4"/>
  <c r="K286" i="4" s="1"/>
  <c r="M286" i="4" s="1"/>
  <c r="I131" i="4"/>
  <c r="K131" i="4" s="1"/>
  <c r="M131" i="4" s="1"/>
  <c r="I353" i="4"/>
  <c r="K353" i="4" s="1"/>
  <c r="M353" i="4" s="1"/>
  <c r="I53" i="4"/>
  <c r="K53" i="4" s="1"/>
  <c r="I388" i="4"/>
  <c r="K388" i="4" s="1"/>
  <c r="M388" i="4" s="1"/>
  <c r="I96" i="4"/>
  <c r="K96" i="4" s="1"/>
  <c r="M96" i="4" s="1"/>
  <c r="I379" i="4"/>
  <c r="K379" i="4" s="1"/>
  <c r="M379" i="4" s="1"/>
  <c r="I77" i="4"/>
  <c r="K77" i="4" s="1"/>
  <c r="M77" i="4" s="1"/>
  <c r="I76" i="4"/>
  <c r="K76" i="4" s="1"/>
  <c r="M76" i="4" s="1"/>
  <c r="I281" i="4"/>
  <c r="K281" i="4" s="1"/>
  <c r="M281" i="4" s="1"/>
  <c r="I320" i="4"/>
  <c r="K320" i="4" s="1"/>
  <c r="M320" i="4" s="1"/>
  <c r="I329" i="4"/>
  <c r="K329" i="4" s="1"/>
  <c r="M329" i="4" s="1"/>
  <c r="I299" i="4"/>
  <c r="K299" i="4" s="1"/>
  <c r="M299" i="4" s="1"/>
  <c r="I234" i="4"/>
  <c r="K234" i="4" s="1"/>
  <c r="M234" i="4" s="1"/>
  <c r="I365" i="4"/>
  <c r="K365" i="4" s="1"/>
  <c r="M365" i="4" s="1"/>
  <c r="I221" i="4"/>
  <c r="K221" i="4" s="1"/>
  <c r="M221" i="4" s="1"/>
  <c r="I99" i="4"/>
  <c r="K99" i="4" s="1"/>
  <c r="M99" i="4" s="1"/>
  <c r="I218" i="4"/>
  <c r="K218" i="4" s="1"/>
  <c r="M218" i="4" s="1"/>
  <c r="I311" i="4"/>
  <c r="K311" i="4" s="1"/>
  <c r="M311" i="4" s="1"/>
  <c r="I415" i="4"/>
  <c r="K415" i="4" s="1"/>
  <c r="M415" i="4" s="1"/>
  <c r="I101" i="4"/>
  <c r="K101" i="4" s="1"/>
  <c r="M101" i="4" s="1"/>
  <c r="I97" i="4"/>
  <c r="K97" i="4" s="1"/>
  <c r="M97" i="4" s="1"/>
  <c r="I254" i="4"/>
  <c r="K254" i="4" s="1"/>
  <c r="M254" i="4" s="1"/>
  <c r="I316" i="4"/>
  <c r="K316" i="4" s="1"/>
  <c r="M316" i="4" s="1"/>
  <c r="I51" i="4"/>
  <c r="K51" i="4" s="1"/>
  <c r="M51" i="4" s="1"/>
  <c r="I372" i="4"/>
  <c r="K372" i="4" s="1"/>
  <c r="M372" i="4" s="1"/>
  <c r="I127" i="4"/>
  <c r="K127" i="4" s="1"/>
  <c r="M127" i="4" s="1"/>
  <c r="I130" i="4"/>
  <c r="K130" i="4" s="1"/>
  <c r="M130" i="4" s="1"/>
  <c r="I324" i="4"/>
  <c r="K324" i="4" s="1"/>
  <c r="M324" i="4" s="1"/>
  <c r="I251" i="4"/>
  <c r="K251" i="4" s="1"/>
  <c r="M251" i="4" s="1"/>
  <c r="I317" i="4"/>
  <c r="K317" i="4" s="1"/>
  <c r="M317" i="4" s="1"/>
  <c r="I314" i="4"/>
  <c r="K314" i="4" s="1"/>
  <c r="M314" i="4" s="1"/>
  <c r="I182" i="4"/>
  <c r="K182" i="4" s="1"/>
  <c r="M182" i="4" s="1"/>
  <c r="I64" i="4"/>
  <c r="K64" i="4" s="1"/>
  <c r="M64" i="4" s="1"/>
  <c r="I197" i="4"/>
  <c r="K197" i="4" s="1"/>
  <c r="M197" i="4" s="1"/>
  <c r="I74" i="4"/>
  <c r="K74" i="4" s="1"/>
  <c r="M74" i="4" s="1"/>
  <c r="I49" i="4"/>
  <c r="K49" i="4" s="1"/>
  <c r="M40" i="4" s="1"/>
  <c r="I364" i="4"/>
  <c r="K364" i="4" s="1"/>
  <c r="M364" i="4" s="1"/>
  <c r="I301" i="4"/>
  <c r="K301" i="4" s="1"/>
  <c r="M301" i="4" s="1"/>
  <c r="I272" i="4"/>
  <c r="K272" i="4" s="1"/>
  <c r="M272" i="4" s="1"/>
  <c r="I337" i="4"/>
  <c r="K337" i="4" s="1"/>
  <c r="M337" i="4" s="1"/>
  <c r="I266" i="4"/>
  <c r="K266" i="4" s="1"/>
  <c r="M266" i="4" s="1"/>
  <c r="I214" i="4"/>
  <c r="K214" i="4" s="1"/>
  <c r="M214" i="4" s="1"/>
  <c r="I404" i="4"/>
  <c r="K404" i="4" s="1"/>
  <c r="M404" i="4" s="1"/>
  <c r="I273" i="4"/>
  <c r="K273" i="4" s="1"/>
  <c r="M273" i="4" s="1"/>
  <c r="I215" i="4"/>
  <c r="K215" i="4" s="1"/>
  <c r="M215" i="4" s="1"/>
  <c r="I79" i="4"/>
  <c r="K79" i="4" s="1"/>
  <c r="M79" i="4" s="1"/>
  <c r="I145" i="4"/>
  <c r="K145" i="4" s="1"/>
  <c r="M145" i="4" s="1"/>
  <c r="I144" i="4"/>
  <c r="K144" i="4" s="1"/>
  <c r="M144" i="4" s="1"/>
  <c r="I103" i="4"/>
  <c r="K103" i="4" s="1"/>
  <c r="M103" i="4" s="1"/>
  <c r="I240" i="4"/>
  <c r="K240" i="4" s="1"/>
  <c r="M240" i="4" s="1"/>
  <c r="I293" i="4"/>
  <c r="K293" i="4" s="1"/>
  <c r="M293" i="4" s="1"/>
  <c r="I220" i="4"/>
  <c r="K220" i="4" s="1"/>
  <c r="M220" i="4" s="1"/>
  <c r="I295" i="4"/>
  <c r="K295" i="4" s="1"/>
  <c r="M295" i="4" s="1"/>
  <c r="I385" i="4"/>
  <c r="K385" i="4" s="1"/>
  <c r="M385" i="4" s="1"/>
  <c r="I118" i="4"/>
  <c r="K118" i="4" s="1"/>
  <c r="M118" i="4" s="1"/>
  <c r="I98" i="4"/>
  <c r="K98" i="4" s="1"/>
  <c r="M98" i="4" s="1"/>
  <c r="I403" i="4"/>
  <c r="K403" i="4" s="1"/>
  <c r="M403" i="4" s="1"/>
  <c r="I82" i="4"/>
  <c r="K82" i="4" s="1"/>
  <c r="M82" i="4" s="1"/>
  <c r="I237" i="4"/>
  <c r="K237" i="4" s="1"/>
  <c r="M237" i="4" s="1"/>
  <c r="I213" i="4"/>
  <c r="K213" i="4" s="1"/>
  <c r="M213" i="4" s="1"/>
  <c r="I323" i="4"/>
  <c r="K323" i="4" s="1"/>
  <c r="M323" i="4" s="1"/>
  <c r="I348" i="4"/>
  <c r="K348" i="4" s="1"/>
  <c r="M348" i="4" s="1"/>
  <c r="I83" i="4"/>
  <c r="K83" i="4" s="1"/>
  <c r="M83" i="4" s="1"/>
  <c r="I136" i="4"/>
  <c r="K136" i="4" s="1"/>
  <c r="M136" i="4" s="1"/>
  <c r="I412" i="4"/>
  <c r="K412" i="4" s="1"/>
  <c r="M412" i="4" s="1"/>
  <c r="I192" i="4"/>
  <c r="K192" i="4" s="1"/>
  <c r="M192" i="4" s="1"/>
  <c r="I194" i="4"/>
  <c r="K194" i="4" s="1"/>
  <c r="M194" i="4" s="1"/>
  <c r="I62" i="4"/>
  <c r="K62" i="4" s="1"/>
  <c r="M62" i="4" s="1"/>
  <c r="I177" i="4"/>
  <c r="K177" i="4" s="1"/>
  <c r="M177" i="4" s="1"/>
  <c r="I159" i="4"/>
  <c r="K159" i="4" s="1"/>
  <c r="M159" i="4" s="1"/>
  <c r="I206" i="4"/>
  <c r="K206" i="4" s="1"/>
  <c r="M206" i="4" s="1"/>
  <c r="I179" i="4"/>
  <c r="K179" i="4" s="1"/>
  <c r="M179" i="4" s="1"/>
  <c r="I262" i="4"/>
  <c r="K262" i="4" s="1"/>
  <c r="M262" i="4" s="1"/>
  <c r="I58" i="4"/>
  <c r="K58" i="4" s="1"/>
  <c r="M58" i="4" s="1"/>
  <c r="I313" i="4"/>
  <c r="K313" i="4" s="1"/>
  <c r="M313" i="4" s="1"/>
  <c r="I241" i="4"/>
  <c r="K241" i="4" s="1"/>
  <c r="M241" i="4" s="1"/>
  <c r="I425" i="4"/>
  <c r="K425" i="4" s="1"/>
  <c r="M425" i="4" s="1"/>
  <c r="I249" i="4"/>
  <c r="K249" i="4" s="1"/>
  <c r="M249" i="4" s="1"/>
  <c r="I161" i="4"/>
  <c r="K161" i="4" s="1"/>
  <c r="M161" i="4" s="1"/>
  <c r="I391" i="4"/>
  <c r="K391" i="4" s="1"/>
  <c r="M391" i="4" s="1"/>
  <c r="I56" i="4"/>
  <c r="K56" i="4" s="1"/>
  <c r="M56" i="4" s="1"/>
  <c r="I290" i="4"/>
  <c r="K290" i="4" s="1"/>
  <c r="M290" i="4" s="1"/>
  <c r="I88" i="4"/>
  <c r="K88" i="4" s="1"/>
  <c r="M88" i="4" s="1"/>
  <c r="I208" i="4"/>
  <c r="K208" i="4" s="1"/>
  <c r="M208" i="4" s="1"/>
  <c r="I420" i="4"/>
  <c r="K420" i="4" s="1"/>
  <c r="M420" i="4" s="1"/>
  <c r="I185" i="4"/>
  <c r="K185" i="4" s="1"/>
  <c r="M185" i="4" s="1"/>
  <c r="I326" i="4"/>
  <c r="K326" i="4" s="1"/>
  <c r="M326" i="4" s="1"/>
  <c r="I119" i="4"/>
  <c r="K119" i="4" s="1"/>
  <c r="M119" i="4" s="1"/>
  <c r="I184" i="4"/>
  <c r="K184" i="4" s="1"/>
  <c r="M184" i="4" s="1"/>
  <c r="I157" i="4"/>
  <c r="K157" i="4" s="1"/>
  <c r="M157" i="4" s="1"/>
  <c r="I370" i="4"/>
  <c r="K370" i="4" s="1"/>
  <c r="M370" i="4" s="1"/>
  <c r="I418" i="4"/>
  <c r="K418" i="4" s="1"/>
  <c r="M418" i="4" s="1"/>
  <c r="I230" i="4"/>
  <c r="K230" i="4" s="1"/>
  <c r="M230" i="4" s="1"/>
  <c r="I106" i="4"/>
  <c r="K106" i="4" s="1"/>
  <c r="M106" i="4" s="1"/>
  <c r="I274" i="4"/>
  <c r="K274" i="4" s="1"/>
  <c r="M274" i="4" s="1"/>
  <c r="I140" i="4"/>
  <c r="K140" i="4" s="1"/>
  <c r="M140" i="4" s="1"/>
  <c r="I356" i="4"/>
  <c r="K356" i="4" s="1"/>
  <c r="M356" i="4" s="1"/>
  <c r="I63" i="4"/>
  <c r="K63" i="4" s="1"/>
  <c r="M63" i="4" s="1"/>
  <c r="I270" i="4"/>
  <c r="K270" i="4" s="1"/>
  <c r="M270" i="4" s="1"/>
  <c r="I297" i="4"/>
  <c r="K297" i="4" s="1"/>
  <c r="M297" i="4" s="1"/>
  <c r="I319" i="4"/>
  <c r="K319" i="4" s="1"/>
  <c r="M319" i="4" s="1"/>
  <c r="I247" i="4"/>
  <c r="K247" i="4" s="1"/>
  <c r="M247" i="4" s="1"/>
  <c r="I125" i="4"/>
  <c r="K125" i="4" s="1"/>
  <c r="M125" i="4" s="1"/>
  <c r="I201" i="4"/>
  <c r="K201" i="4" s="1"/>
  <c r="M201" i="4" s="1"/>
  <c r="I90" i="4"/>
  <c r="K90" i="4" s="1"/>
  <c r="M90" i="4" s="1"/>
  <c r="I209" i="4"/>
  <c r="K209" i="4" s="1"/>
  <c r="M209" i="4" s="1"/>
  <c r="I198" i="4"/>
  <c r="K198" i="4" s="1"/>
  <c r="M198" i="4" s="1"/>
  <c r="I122" i="4"/>
  <c r="K122" i="4" s="1"/>
  <c r="M122" i="4" s="1"/>
  <c r="I248" i="4"/>
  <c r="K248" i="4" s="1"/>
  <c r="M248" i="4" s="1"/>
  <c r="I332" i="4"/>
  <c r="K332" i="4" s="1"/>
  <c r="M332" i="4" s="1"/>
  <c r="I200" i="4"/>
  <c r="K200" i="4" s="1"/>
  <c r="M200" i="4" s="1"/>
  <c r="I102" i="4"/>
  <c r="K102" i="4" s="1"/>
  <c r="M102" i="4" s="1"/>
  <c r="I411" i="4"/>
  <c r="K411" i="4" s="1"/>
  <c r="M411" i="4" s="1"/>
  <c r="I429" i="4"/>
  <c r="K429" i="4" s="1"/>
  <c r="M429" i="4" s="1"/>
  <c r="I152" i="4"/>
  <c r="K152" i="4" s="1"/>
  <c r="M152" i="4" s="1"/>
  <c r="I175" i="4"/>
  <c r="K175" i="4" s="1"/>
  <c r="M175" i="4" s="1"/>
  <c r="I57" i="4"/>
  <c r="K57" i="4" s="1"/>
  <c r="M57" i="4" s="1"/>
  <c r="I222" i="4"/>
  <c r="K222" i="4" s="1"/>
  <c r="M222" i="4" s="1"/>
  <c r="I374" i="4"/>
  <c r="K374" i="4" s="1"/>
  <c r="M374" i="4" s="1"/>
  <c r="I396" i="4"/>
  <c r="K396" i="4" s="1"/>
  <c r="M396" i="4" s="1"/>
  <c r="I126" i="4"/>
  <c r="K126" i="4" s="1"/>
  <c r="M126" i="4" s="1"/>
  <c r="I143" i="4"/>
  <c r="K143" i="4" s="1"/>
  <c r="M143" i="4" s="1"/>
  <c r="I318" i="4"/>
  <c r="K318" i="4" s="1"/>
  <c r="M318" i="4" s="1"/>
  <c r="I223" i="4"/>
  <c r="K223" i="4" s="1"/>
  <c r="M223" i="4" s="1"/>
  <c r="I413" i="4"/>
  <c r="K413" i="4" s="1"/>
  <c r="M413" i="4" s="1"/>
  <c r="I335" i="4"/>
  <c r="K335" i="4" s="1"/>
  <c r="M335" i="4" s="1"/>
  <c r="I89" i="4"/>
  <c r="K89" i="4" s="1"/>
  <c r="M89" i="4" s="1"/>
  <c r="I264" i="4"/>
  <c r="K264" i="4" s="1"/>
  <c r="M264" i="4" s="1"/>
  <c r="I188" i="4"/>
  <c r="K188" i="4" s="1"/>
  <c r="M188" i="4" s="1"/>
  <c r="I135" i="4"/>
  <c r="K135" i="4" s="1"/>
  <c r="M135" i="4" s="1"/>
  <c r="I398" i="4"/>
  <c r="K398" i="4" s="1"/>
  <c r="M398" i="4" s="1"/>
  <c r="I109" i="4"/>
  <c r="K109" i="4" s="1"/>
  <c r="M109" i="4" s="1"/>
  <c r="I190" i="4"/>
  <c r="K190" i="4" s="1"/>
  <c r="M190" i="4" s="1"/>
  <c r="I289" i="4"/>
  <c r="K289" i="4" s="1"/>
  <c r="M289" i="4" s="1"/>
  <c r="I210" i="4"/>
  <c r="K210" i="4" s="1"/>
  <c r="M210" i="4" s="1"/>
  <c r="I162" i="4"/>
  <c r="K162" i="4" s="1"/>
  <c r="M162" i="4" s="1"/>
  <c r="I128" i="4"/>
  <c r="K128" i="4" s="1"/>
  <c r="M128" i="4" s="1"/>
  <c r="I156" i="4"/>
  <c r="K156" i="4" s="1"/>
  <c r="M156" i="4" s="1"/>
  <c r="I405" i="4"/>
  <c r="K405" i="4" s="1"/>
  <c r="M405" i="4" s="1"/>
  <c r="I123" i="4"/>
  <c r="K123" i="4" s="1"/>
  <c r="M123" i="4" s="1"/>
  <c r="I339" i="4"/>
  <c r="K339" i="4" s="1"/>
  <c r="M339" i="4" s="1"/>
  <c r="I421" i="4"/>
  <c r="K421" i="4" s="1"/>
  <c r="M421" i="4" s="1"/>
  <c r="I282" i="4"/>
  <c r="K282" i="4" s="1"/>
  <c r="M282" i="4" s="1"/>
  <c r="I183" i="4"/>
  <c r="K183" i="4" s="1"/>
  <c r="M183" i="4" s="1"/>
  <c r="I73" i="4"/>
  <c r="K73" i="4" s="1"/>
  <c r="M73" i="4" s="1"/>
  <c r="I193" i="4"/>
  <c r="K193" i="4" s="1"/>
  <c r="M193" i="4" s="1"/>
  <c r="I120" i="4"/>
  <c r="K120" i="4" s="1"/>
  <c r="M120" i="4" s="1"/>
  <c r="I287" i="4"/>
  <c r="K287" i="4" s="1"/>
  <c r="M287" i="4" s="1"/>
  <c r="I296" i="4"/>
  <c r="K296" i="4" s="1"/>
  <c r="M296" i="4" s="1"/>
  <c r="I368" i="4"/>
  <c r="K368" i="4" s="1"/>
  <c r="M368" i="4" s="1"/>
  <c r="I105" i="4"/>
  <c r="K105" i="4" s="1"/>
  <c r="M105" i="4" s="1"/>
  <c r="I336" i="4"/>
  <c r="K336" i="4" s="1"/>
  <c r="M336" i="4" s="1"/>
  <c r="I67" i="4"/>
  <c r="M67" i="4" s="1"/>
  <c r="I110" i="4"/>
  <c r="K110" i="4" s="1"/>
  <c r="M110" i="4" s="1"/>
  <c r="I207" i="4"/>
  <c r="K207" i="4" s="1"/>
  <c r="M207" i="4" s="1"/>
  <c r="I387" i="4"/>
  <c r="K387" i="4" s="1"/>
  <c r="M387" i="4" s="1"/>
  <c r="I121" i="4"/>
  <c r="K121" i="4" s="1"/>
  <c r="M121" i="4" s="1"/>
  <c r="I386" i="4"/>
  <c r="K386" i="4" s="1"/>
  <c r="M386" i="4" s="1"/>
  <c r="I427" i="4"/>
  <c r="K427" i="4" s="1"/>
  <c r="M427" i="4" s="1"/>
  <c r="I236" i="4"/>
  <c r="K236" i="4" s="1"/>
  <c r="M236" i="4" s="1"/>
  <c r="I233" i="4"/>
  <c r="K233" i="4" s="1"/>
  <c r="M233" i="4" s="1"/>
  <c r="I61" i="4"/>
  <c r="K61" i="4" s="1"/>
  <c r="M61" i="4" s="1"/>
  <c r="I225" i="4"/>
  <c r="K225" i="4" s="1"/>
  <c r="M225" i="4" s="1"/>
  <c r="I80" i="4"/>
  <c r="K80" i="4" s="1"/>
  <c r="M80" i="4" s="1"/>
  <c r="I416" i="4"/>
  <c r="K416" i="4" s="1"/>
  <c r="M416" i="4" s="1"/>
  <c r="I373" i="4"/>
  <c r="K373" i="4" s="1"/>
  <c r="M373" i="4" s="1"/>
  <c r="I268" i="4"/>
  <c r="K268" i="4" s="1"/>
  <c r="M268" i="4" s="1"/>
  <c r="I91" i="4"/>
  <c r="K91" i="4" s="1"/>
  <c r="M91" i="4" s="1"/>
  <c r="I164" i="4"/>
  <c r="K164" i="4" s="1"/>
  <c r="M164" i="4" s="1"/>
  <c r="I78" i="4"/>
  <c r="K78" i="4" s="1"/>
  <c r="M78" i="4" s="1"/>
  <c r="I149" i="4"/>
  <c r="K149" i="4" s="1"/>
  <c r="M149" i="4" s="1"/>
  <c r="I354" i="4"/>
  <c r="K354" i="4" s="1"/>
  <c r="M354" i="4" s="1"/>
  <c r="I315" i="4"/>
  <c r="K315" i="4" s="1"/>
  <c r="M315" i="4" s="1"/>
  <c r="I350" i="4"/>
  <c r="K350" i="4" s="1"/>
  <c r="M350" i="4" s="1"/>
  <c r="I400" i="4"/>
  <c r="K400" i="4" s="1"/>
  <c r="M400" i="4" s="1"/>
  <c r="I378" i="4"/>
  <c r="K378" i="4" s="1"/>
  <c r="M378" i="4" s="1"/>
  <c r="I196" i="4"/>
  <c r="K196" i="4" s="1"/>
  <c r="M196" i="4" s="1"/>
  <c r="I151" i="4"/>
  <c r="K151" i="4" s="1"/>
  <c r="M151" i="4" s="1"/>
  <c r="I114" i="4"/>
  <c r="K114" i="4" s="1"/>
  <c r="M114" i="4" s="1"/>
  <c r="I305" i="4"/>
  <c r="K305" i="4" s="1"/>
  <c r="M305" i="4" s="1"/>
  <c r="I256" i="4"/>
  <c r="K256" i="4" s="1"/>
  <c r="M256" i="4" s="1"/>
  <c r="I158" i="4"/>
  <c r="K158" i="4" s="1"/>
  <c r="M158" i="4" s="1"/>
  <c r="I133" i="4"/>
  <c r="K133" i="4" s="1"/>
  <c r="M133" i="4" s="1"/>
  <c r="I211" i="4"/>
  <c r="K211" i="4" s="1"/>
  <c r="M211" i="4" s="1"/>
  <c r="I359" i="4"/>
  <c r="K359" i="4" s="1"/>
  <c r="M359" i="4" s="1"/>
  <c r="I384" i="4"/>
  <c r="K384" i="4" s="1"/>
  <c r="M384" i="4" s="1"/>
  <c r="I426" i="4"/>
  <c r="K426" i="4" s="1"/>
  <c r="M426" i="4" s="1"/>
  <c r="I86" i="4"/>
  <c r="K86" i="4" s="1"/>
  <c r="M86" i="4" s="1"/>
  <c r="I55" i="4"/>
  <c r="K55" i="4" s="1"/>
  <c r="M55" i="4" s="1"/>
  <c r="I303" i="4"/>
  <c r="K303" i="4" s="1"/>
  <c r="M303" i="4" s="1"/>
  <c r="I238" i="4"/>
  <c r="K238" i="4" s="1"/>
  <c r="M238" i="4" s="1"/>
  <c r="I347" i="4"/>
  <c r="K347" i="4" s="1"/>
  <c r="M347" i="4" s="1"/>
  <c r="I94" i="4"/>
  <c r="K94" i="4" s="1"/>
  <c r="M94" i="4" s="1"/>
  <c r="I112" i="4"/>
  <c r="K112" i="4" s="1"/>
  <c r="M112" i="4" s="1"/>
  <c r="I390" i="4"/>
  <c r="K390" i="4" s="1"/>
  <c r="M390" i="4" s="1"/>
  <c r="I124" i="4"/>
  <c r="K124" i="4" s="1"/>
  <c r="M124" i="4" s="1"/>
  <c r="I148" i="4"/>
  <c r="K148" i="4" s="1"/>
  <c r="M148" i="4" s="1"/>
  <c r="I410" i="4"/>
  <c r="K410" i="4" s="1"/>
  <c r="M410" i="4" s="1"/>
  <c r="I250" i="4"/>
  <c r="K250" i="4" s="1"/>
  <c r="M250" i="4" s="1"/>
  <c r="I298" i="4"/>
  <c r="K298" i="4" s="1"/>
  <c r="M298" i="4" s="1"/>
  <c r="I85" i="4"/>
  <c r="K85" i="4" s="1"/>
  <c r="M85" i="4" s="1"/>
  <c r="I104" i="4"/>
  <c r="K104" i="4" s="1"/>
  <c r="M104" i="4" s="1"/>
  <c r="I68" i="4"/>
  <c r="K68" i="4" s="1"/>
  <c r="M68" i="4" s="1"/>
  <c r="I229" i="4"/>
  <c r="K229" i="4" s="1"/>
  <c r="M229" i="4" s="1"/>
  <c r="I428" i="4"/>
  <c r="K428" i="4" s="1"/>
  <c r="M428" i="4" s="1"/>
  <c r="B31" i="4"/>
  <c r="Z230" i="4" s="1"/>
  <c r="AA230" i="4" s="1"/>
  <c r="H47" i="4"/>
  <c r="Q53" i="4"/>
  <c r="T53" i="4" s="1"/>
  <c r="AJ53" i="4" s="1"/>
  <c r="V149" i="4" l="1"/>
  <c r="V348" i="4"/>
  <c r="V220" i="4"/>
  <c r="V219" i="4"/>
  <c r="V414" i="4"/>
  <c r="V109" i="4"/>
  <c r="V424" i="4"/>
  <c r="V407" i="4"/>
  <c r="V245" i="4"/>
  <c r="V99" i="4"/>
  <c r="V111" i="4"/>
  <c r="V251" i="4"/>
  <c r="V337" i="4"/>
  <c r="V236" i="4"/>
  <c r="V379" i="4"/>
  <c r="V95" i="4"/>
  <c r="V92" i="4"/>
  <c r="V144" i="4"/>
  <c r="V253" i="4"/>
  <c r="V115" i="4"/>
  <c r="V416" i="4"/>
  <c r="V430" i="4"/>
  <c r="V333" i="4"/>
  <c r="M45" i="4"/>
  <c r="V150" i="4"/>
  <c r="V418" i="4"/>
  <c r="V63" i="4"/>
  <c r="V75" i="4"/>
  <c r="V300" i="4"/>
  <c r="V159" i="4"/>
  <c r="V82" i="4"/>
  <c r="V269" i="4"/>
  <c r="V408" i="4"/>
  <c r="V340" i="4"/>
  <c r="V179" i="4"/>
  <c r="V311" i="4"/>
  <c r="V169" i="4"/>
  <c r="V78" i="4"/>
  <c r="V263" i="4"/>
  <c r="V367" i="4"/>
  <c r="V132" i="4"/>
  <c r="V336" i="4"/>
  <c r="V138" i="4"/>
  <c r="V308" i="4"/>
  <c r="V423" i="4"/>
  <c r="V270" i="4"/>
  <c r="V122" i="4"/>
  <c r="V293" i="4"/>
  <c r="V267" i="4"/>
  <c r="V265" i="4"/>
  <c r="V225" i="4"/>
  <c r="V365" i="4"/>
  <c r="V298" i="4"/>
  <c r="V304" i="4"/>
  <c r="V242" i="4"/>
  <c r="V376" i="4"/>
  <c r="V287" i="4"/>
  <c r="V216" i="4"/>
  <c r="V207" i="4"/>
  <c r="V399" i="4"/>
  <c r="V49" i="4"/>
  <c r="V330" i="4"/>
  <c r="V279" i="4"/>
  <c r="V394" i="4"/>
  <c r="V402" i="4"/>
  <c r="V231" i="4"/>
  <c r="V429" i="4"/>
  <c r="V431" i="4"/>
  <c r="V157" i="4"/>
  <c r="V334" i="4"/>
  <c r="V306" i="4"/>
  <c r="V275" i="4"/>
  <c r="V288" i="4"/>
  <c r="V229" i="4"/>
  <c r="V58" i="4"/>
  <c r="V271" i="4"/>
  <c r="V221" i="4"/>
  <c r="V254" i="4"/>
  <c r="V94" i="4"/>
  <c r="V252" i="4"/>
  <c r="V327" i="4"/>
  <c r="V80" i="4"/>
  <c r="V74" i="4"/>
  <c r="V90" i="4"/>
  <c r="V55" i="4"/>
  <c r="V104" i="4"/>
  <c r="V257" i="4"/>
  <c r="V68" i="4"/>
  <c r="V206" i="4"/>
  <c r="V143" i="4"/>
  <c r="V335" i="4"/>
  <c r="V359" i="4"/>
  <c r="V51" i="4"/>
  <c r="V191" i="4"/>
  <c r="V185" i="4"/>
  <c r="V79" i="4"/>
  <c r="V272" i="4"/>
  <c r="V129" i="4"/>
  <c r="V248" i="4"/>
  <c r="V72" i="4"/>
  <c r="V290" i="4"/>
  <c r="V211" i="4"/>
  <c r="V190" i="4"/>
  <c r="V366" i="4"/>
  <c r="V281" i="4"/>
  <c r="V57" i="4"/>
  <c r="V66" i="4"/>
  <c r="V331" i="4"/>
  <c r="V400" i="4"/>
  <c r="V107" i="4"/>
  <c r="V238" i="4"/>
  <c r="V241" i="4"/>
  <c r="V147" i="4"/>
  <c r="V120" i="4"/>
  <c r="V280" i="4"/>
  <c r="V127" i="4"/>
  <c r="V345" i="4"/>
  <c r="V218" i="4"/>
  <c r="V186" i="4"/>
  <c r="V403" i="4"/>
  <c r="V145" i="4"/>
  <c r="V88" i="4"/>
  <c r="V299" i="4"/>
  <c r="V141" i="4"/>
  <c r="V401" i="4"/>
  <c r="V142" i="4"/>
  <c r="V370" i="4"/>
  <c r="V395" i="4"/>
  <c r="V212" i="4"/>
  <c r="V125" i="4"/>
  <c r="V240" i="4"/>
  <c r="V76" i="4"/>
  <c r="V226" i="4"/>
  <c r="V384" i="4"/>
  <c r="V148" i="4"/>
  <c r="V289" i="4"/>
  <c r="V259" i="4"/>
  <c r="V349" i="4"/>
  <c r="V97" i="4"/>
  <c r="V247" i="4"/>
  <c r="V329" i="4"/>
  <c r="V199" i="4"/>
  <c r="V296" i="4"/>
  <c r="V420" i="4"/>
  <c r="V173" i="4"/>
  <c r="V388" i="4"/>
  <c r="V198" i="4"/>
  <c r="V158" i="4"/>
  <c r="V131" i="4"/>
  <c r="V151" i="4"/>
  <c r="V284" i="4"/>
  <c r="V69" i="4"/>
  <c r="V309" i="4"/>
  <c r="V153" i="4"/>
  <c r="V196" i="4"/>
  <c r="V258" i="4"/>
  <c r="V392" i="4"/>
  <c r="V412" i="4"/>
  <c r="V323" i="4"/>
  <c r="V360" i="4"/>
  <c r="V162" i="4"/>
  <c r="V205" i="4"/>
  <c r="V417" i="4"/>
  <c r="V156" i="4"/>
  <c r="V137" i="4"/>
  <c r="V65" i="4"/>
  <c r="V297" i="4"/>
  <c r="V106" i="4"/>
  <c r="V273" i="4"/>
  <c r="V235" i="4"/>
  <c r="V328" i="4"/>
  <c r="V113" i="4"/>
  <c r="V411" i="4"/>
  <c r="V112" i="4"/>
  <c r="V274" i="4"/>
  <c r="V351" i="4"/>
  <c r="V53" i="4"/>
  <c r="V187" i="4"/>
  <c r="V50" i="4"/>
  <c r="V152" i="4"/>
  <c r="V332" i="4"/>
  <c r="V315" i="4"/>
  <c r="V357" i="4"/>
  <c r="V100" i="4"/>
  <c r="V277" i="4"/>
  <c r="V326" i="4"/>
  <c r="V128" i="4"/>
  <c r="V410" i="4"/>
  <c r="V375" i="4"/>
  <c r="V325" i="4"/>
  <c r="V217" i="4"/>
  <c r="V77" i="4"/>
  <c r="V385" i="4"/>
  <c r="V350" i="4"/>
  <c r="V237" i="4"/>
  <c r="V374" i="4"/>
  <c r="V105" i="4"/>
  <c r="V421" i="4"/>
  <c r="V422" i="4"/>
  <c r="V210" i="4"/>
  <c r="V314" i="4"/>
  <c r="V390" i="4"/>
  <c r="V163" i="4"/>
  <c r="V310" i="4"/>
  <c r="V213" i="4"/>
  <c r="V52" i="4"/>
  <c r="V133" i="4"/>
  <c r="V114" i="4"/>
  <c r="V209" i="4"/>
  <c r="V302" i="4"/>
  <c r="V234" i="4"/>
  <c r="V378" i="4"/>
  <c r="V208" i="4"/>
  <c r="V368" i="4"/>
  <c r="V203" i="4"/>
  <c r="V295" i="4"/>
  <c r="V134" i="4"/>
  <c r="V197" i="4"/>
  <c r="V244" i="4"/>
  <c r="V103" i="4"/>
  <c r="V317" i="4"/>
  <c r="V397" i="4"/>
  <c r="V363" i="4"/>
  <c r="V409" i="4"/>
  <c r="V396" i="4"/>
  <c r="V98" i="4"/>
  <c r="V195" i="4"/>
  <c r="V321" i="4"/>
  <c r="V294" i="4"/>
  <c r="V201" i="4"/>
  <c r="V307" i="4"/>
  <c r="V344" i="4"/>
  <c r="V319" i="4"/>
  <c r="V160" i="4"/>
  <c r="V285" i="4"/>
  <c r="V119" i="4"/>
  <c r="V406" i="4"/>
  <c r="V224" i="4"/>
  <c r="V377" i="4"/>
  <c r="V291" i="4"/>
  <c r="V93" i="4"/>
  <c r="V140" i="4"/>
  <c r="V286" i="4"/>
  <c r="V312" i="4"/>
  <c r="V380" i="4"/>
  <c r="V181" i="4"/>
  <c r="V154" i="4"/>
  <c r="V118" i="4"/>
  <c r="V101" i="4"/>
  <c r="V404" i="4"/>
  <c r="V316" i="4"/>
  <c r="V260" i="4"/>
  <c r="V355" i="4"/>
  <c r="V342" i="4"/>
  <c r="V189" i="4"/>
  <c r="V347" i="4"/>
  <c r="V89" i="4"/>
  <c r="V139" i="4"/>
  <c r="V239" i="4"/>
  <c r="V167" i="4"/>
  <c r="V176" i="4"/>
  <c r="V266" i="4"/>
  <c r="V54" i="4"/>
  <c r="V227" i="4"/>
  <c r="V233" i="4"/>
  <c r="V232" i="4"/>
  <c r="V356" i="4"/>
  <c r="V215" i="4"/>
  <c r="V102" i="4"/>
  <c r="V116" i="4"/>
  <c r="V172" i="4"/>
  <c r="V324" i="4"/>
  <c r="V353" i="4"/>
  <c r="V96" i="4"/>
  <c r="V204" i="4"/>
  <c r="V276" i="4"/>
  <c r="V341" i="4"/>
  <c r="V64" i="4"/>
  <c r="V188" i="4"/>
  <c r="V223" i="4"/>
  <c r="V428" i="4"/>
  <c r="V87" i="4"/>
  <c r="V161" i="4"/>
  <c r="V382" i="4"/>
  <c r="V182" i="4"/>
  <c r="V165" i="4"/>
  <c r="V61" i="4"/>
  <c r="V117" i="4"/>
  <c r="V413" i="4"/>
  <c r="V386" i="4"/>
  <c r="V130" i="4"/>
  <c r="V184" i="4"/>
  <c r="V352" i="4"/>
  <c r="V318" i="4"/>
  <c r="V200" i="4"/>
  <c r="V261" i="4"/>
  <c r="V256" i="4"/>
  <c r="V71" i="4"/>
  <c r="V346" i="4"/>
  <c r="V193" i="4"/>
  <c r="V62" i="4"/>
  <c r="V419" i="4"/>
  <c r="V108" i="4"/>
  <c r="V91" i="4"/>
  <c r="V56" i="4"/>
  <c r="V124" i="4"/>
  <c r="V59" i="4"/>
  <c r="V249" i="4"/>
  <c r="V192" i="4"/>
  <c r="V383" i="4"/>
  <c r="V246" i="4"/>
  <c r="V202" i="4"/>
  <c r="V381" i="4"/>
  <c r="V146" i="4"/>
  <c r="V371" i="4"/>
  <c r="V85" i="4"/>
  <c r="V166" i="4"/>
  <c r="V194" i="4"/>
  <c r="V369" i="4"/>
  <c r="V320" i="4"/>
  <c r="V84" i="4"/>
  <c r="V135" i="4"/>
  <c r="V136" i="4"/>
  <c r="V126" i="4"/>
  <c r="V339" i="4"/>
  <c r="V177" i="4"/>
  <c r="V389" i="4"/>
  <c r="V358" i="4"/>
  <c r="V121" i="4"/>
  <c r="V343" i="4"/>
  <c r="V174" i="4"/>
  <c r="V391" i="4"/>
  <c r="V180" i="4"/>
  <c r="V362" i="4"/>
  <c r="V322" i="4"/>
  <c r="V313" i="4"/>
  <c r="V171" i="4"/>
  <c r="V168" i="4"/>
  <c r="V243" i="4"/>
  <c r="V222" i="4"/>
  <c r="V264" i="4"/>
  <c r="V178" i="4"/>
  <c r="V282" i="4"/>
  <c r="V250" i="4"/>
  <c r="V155" i="4"/>
  <c r="V426" i="4"/>
  <c r="V83" i="4"/>
  <c r="V170" i="4"/>
  <c r="V67" i="4"/>
  <c r="V70" i="4"/>
  <c r="V387" i="4"/>
  <c r="V398" i="4"/>
  <c r="V123" i="4"/>
  <c r="V73" i="4"/>
  <c r="V228" i="4"/>
  <c r="V262" i="4"/>
  <c r="V372" i="4"/>
  <c r="V427" i="4"/>
  <c r="V354" i="4"/>
  <c r="V175" i="4"/>
  <c r="V268" i="4"/>
  <c r="V110" i="4"/>
  <c r="V86" i="4"/>
  <c r="V283" i="4"/>
  <c r="V305" i="4"/>
  <c r="V364" i="4"/>
  <c r="V164" i="4"/>
  <c r="V303" i="4"/>
  <c r="V361" i="4"/>
  <c r="V278" i="4"/>
  <c r="V373" i="4"/>
  <c r="V183" i="4"/>
  <c r="V81" i="4"/>
  <c r="V425" i="4"/>
  <c r="V405" i="4"/>
  <c r="V393" i="4"/>
  <c r="V415" i="4"/>
  <c r="V301" i="4"/>
  <c r="V60" i="4"/>
  <c r="V230" i="4"/>
  <c r="V255" i="4"/>
  <c r="V292" i="4"/>
  <c r="V214" i="4"/>
  <c r="Z417" i="4"/>
  <c r="AA417" i="4" s="1"/>
  <c r="Z83" i="4"/>
  <c r="AA83" i="4" s="1"/>
  <c r="Z263" i="4"/>
  <c r="AA263" i="4" s="1"/>
  <c r="Z360" i="4"/>
  <c r="AA360" i="4" s="1"/>
  <c r="Z261" i="4"/>
  <c r="AA261" i="4" s="1"/>
  <c r="Z309" i="4"/>
  <c r="AA309" i="4" s="1"/>
  <c r="Z194" i="4"/>
  <c r="AA194" i="4" s="1"/>
  <c r="Z221" i="4"/>
  <c r="AA221" i="4" s="1"/>
  <c r="Z66" i="4"/>
  <c r="AA66" i="4" s="1"/>
  <c r="Z253" i="4"/>
  <c r="AA253" i="4" s="1"/>
  <c r="Z414" i="4"/>
  <c r="AA414" i="4" s="1"/>
  <c r="Z424" i="4"/>
  <c r="AA424" i="4" s="1"/>
  <c r="Z282" i="4"/>
  <c r="AA282" i="4" s="1"/>
  <c r="H46" i="4"/>
  <c r="Z111" i="4"/>
  <c r="AA111" i="4" s="1"/>
  <c r="Z149" i="4"/>
  <c r="AA149" i="4" s="1"/>
  <c r="Z93" i="4"/>
  <c r="AA93" i="4" s="1"/>
  <c r="Z216" i="4"/>
  <c r="AA216" i="4" s="1"/>
  <c r="Z277" i="4"/>
  <c r="AA277" i="4" s="1"/>
  <c r="Z301" i="4"/>
  <c r="AA301" i="4" s="1"/>
  <c r="Z151" i="4"/>
  <c r="AA151" i="4" s="1"/>
  <c r="Z186" i="4"/>
  <c r="AA186" i="4" s="1"/>
  <c r="Z209" i="4"/>
  <c r="AA209" i="4" s="1"/>
  <c r="Z370" i="4"/>
  <c r="AA370" i="4" s="1"/>
  <c r="Z207" i="4"/>
  <c r="AA207" i="4" s="1"/>
  <c r="Z395" i="4"/>
  <c r="AA395" i="4" s="1"/>
  <c r="Z339" i="4"/>
  <c r="AA339" i="4" s="1"/>
  <c r="Z203" i="4"/>
  <c r="AA203" i="4" s="1"/>
  <c r="Z159" i="4"/>
  <c r="AA159" i="4" s="1"/>
  <c r="Z299" i="4"/>
  <c r="AA299" i="4" s="1"/>
  <c r="Z393" i="4"/>
  <c r="AA393" i="4" s="1"/>
  <c r="Z104" i="4"/>
  <c r="AA104" i="4" s="1"/>
  <c r="Z368" i="4"/>
  <c r="AA368" i="4" s="1"/>
  <c r="Z340" i="4"/>
  <c r="AA340" i="4" s="1"/>
  <c r="Z89" i="4"/>
  <c r="AA89" i="4" s="1"/>
  <c r="Z61" i="4"/>
  <c r="AA61" i="4" s="1"/>
  <c r="Z264" i="4"/>
  <c r="AA264" i="4" s="1"/>
  <c r="Z363" i="4"/>
  <c r="AA363" i="4" s="1"/>
  <c r="Z136" i="4"/>
  <c r="AA136" i="4" s="1"/>
  <c r="Z403" i="4"/>
  <c r="AA403" i="4" s="1"/>
  <c r="Z249" i="4"/>
  <c r="AA249" i="4" s="1"/>
  <c r="Z325" i="4"/>
  <c r="AA325" i="4" s="1"/>
  <c r="Z91" i="4"/>
  <c r="AA91" i="4" s="1"/>
  <c r="Z331" i="4"/>
  <c r="AA331" i="4" s="1"/>
  <c r="Z153" i="4"/>
  <c r="AA153" i="4" s="1"/>
  <c r="Z371" i="4"/>
  <c r="AA371" i="4" s="1"/>
  <c r="Z118" i="4"/>
  <c r="AA118" i="4" s="1"/>
  <c r="Z246" i="4"/>
  <c r="AA246" i="4" s="1"/>
  <c r="Z332" i="4"/>
  <c r="AA332" i="4" s="1"/>
  <c r="Z412" i="4"/>
  <c r="AA412" i="4" s="1"/>
  <c r="Z416" i="4"/>
  <c r="AA416" i="4" s="1"/>
  <c r="Z139" i="4"/>
  <c r="AA139" i="4" s="1"/>
  <c r="Z130" i="4"/>
  <c r="AA130" i="4" s="1"/>
  <c r="Z381" i="4"/>
  <c r="AA381" i="4" s="1"/>
  <c r="Z100" i="4"/>
  <c r="AA100" i="4" s="1"/>
  <c r="Z366" i="4"/>
  <c r="AA366" i="4" s="1"/>
  <c r="Z125" i="4"/>
  <c r="AA125" i="4" s="1"/>
  <c r="Z84" i="4"/>
  <c r="AA84" i="4" s="1"/>
  <c r="Z87" i="4"/>
  <c r="AA87" i="4" s="1"/>
  <c r="Z161" i="4"/>
  <c r="AA161" i="4" s="1"/>
  <c r="Z369" i="4"/>
  <c r="AA369" i="4" s="1"/>
  <c r="Z168" i="4"/>
  <c r="AA168" i="4" s="1"/>
  <c r="Z71" i="4"/>
  <c r="AA71" i="4" s="1"/>
  <c r="Z121" i="4"/>
  <c r="AA121" i="4" s="1"/>
  <c r="Z307" i="4"/>
  <c r="AA307" i="4" s="1"/>
  <c r="Z49" i="4"/>
  <c r="AA49" i="4" s="1"/>
  <c r="Z411" i="4"/>
  <c r="AA411" i="4" s="1"/>
  <c r="Z229" i="4"/>
  <c r="AA229" i="4" s="1"/>
  <c r="Z166" i="4"/>
  <c r="AA166" i="4" s="1"/>
  <c r="Z239" i="4"/>
  <c r="AA239" i="4" s="1"/>
  <c r="Z241" i="4"/>
  <c r="AA241" i="4" s="1"/>
  <c r="Z362" i="4"/>
  <c r="AA362" i="4" s="1"/>
  <c r="Z310" i="4"/>
  <c r="AA310" i="4" s="1"/>
  <c r="Z94" i="4"/>
  <c r="AA94" i="4" s="1"/>
  <c r="Z428" i="4"/>
  <c r="AA428" i="4" s="1"/>
  <c r="Z321" i="4"/>
  <c r="AA321" i="4" s="1"/>
  <c r="Z271" i="4"/>
  <c r="AA271" i="4" s="1"/>
  <c r="Z313" i="4"/>
  <c r="AA313" i="4" s="1"/>
  <c r="Z258" i="4"/>
  <c r="AA258" i="4" s="1"/>
  <c r="Z90" i="4"/>
  <c r="AA90" i="4" s="1"/>
  <c r="Z181" i="4"/>
  <c r="AA181" i="4" s="1"/>
  <c r="Z425" i="4"/>
  <c r="AA425" i="4" s="1"/>
  <c r="Z144" i="4"/>
  <c r="AA144" i="4" s="1"/>
  <c r="Z341" i="4"/>
  <c r="AA341" i="4" s="1"/>
  <c r="Z85" i="4"/>
  <c r="AA85" i="4" s="1"/>
  <c r="Z79" i="4"/>
  <c r="AA79" i="4" s="1"/>
  <c r="Z329" i="4"/>
  <c r="AA329" i="4" s="1"/>
  <c r="Z335" i="4"/>
  <c r="AA335" i="4" s="1"/>
  <c r="Z65" i="4"/>
  <c r="AA65" i="4" s="1"/>
  <c r="Z383" i="4"/>
  <c r="AA383" i="4" s="1"/>
  <c r="Z254" i="4"/>
  <c r="AA254" i="4" s="1"/>
  <c r="Z234" i="4"/>
  <c r="AA234" i="4" s="1"/>
  <c r="Z73" i="4"/>
  <c r="AA73" i="4" s="1"/>
  <c r="Z50" i="4"/>
  <c r="AA50" i="4" s="1"/>
  <c r="Z133" i="4"/>
  <c r="AA133" i="4" s="1"/>
  <c r="Z154" i="4"/>
  <c r="AA154" i="4" s="1"/>
  <c r="Z388" i="4"/>
  <c r="AA388" i="4" s="1"/>
  <c r="Z195" i="4"/>
  <c r="AA195" i="4" s="1"/>
  <c r="Z137" i="4"/>
  <c r="AA137" i="4" s="1"/>
  <c r="Z76" i="4"/>
  <c r="AA76" i="4" s="1"/>
  <c r="Z213" i="4"/>
  <c r="AA213" i="4" s="1"/>
  <c r="Z107" i="4"/>
  <c r="AA107" i="4" s="1"/>
  <c r="Z387" i="4"/>
  <c r="AA387" i="4" s="1"/>
  <c r="Z294" i="4"/>
  <c r="AA294" i="4" s="1"/>
  <c r="Z275" i="4"/>
  <c r="AA275" i="4" s="1"/>
  <c r="Z374" i="4"/>
  <c r="AA374" i="4" s="1"/>
  <c r="Z344" i="4"/>
  <c r="AA344" i="4" s="1"/>
  <c r="Z353" i="4"/>
  <c r="AA353" i="4" s="1"/>
  <c r="Z184" i="4"/>
  <c r="AA184" i="4" s="1"/>
  <c r="Z410" i="4"/>
  <c r="AA410" i="4" s="1"/>
  <c r="Z247" i="4"/>
  <c r="AA247" i="4" s="1"/>
  <c r="Z129" i="4"/>
  <c r="AA129" i="4" s="1"/>
  <c r="Z295" i="4"/>
  <c r="AA295" i="4" s="1"/>
  <c r="Z330" i="4"/>
  <c r="AA330" i="4" s="1"/>
  <c r="Z376" i="4"/>
  <c r="AA376" i="4" s="1"/>
  <c r="Z126" i="4"/>
  <c r="AA126" i="4" s="1"/>
  <c r="Z200" i="4"/>
  <c r="AA200" i="4" s="1"/>
  <c r="Z280" i="4"/>
  <c r="AA280" i="4" s="1"/>
  <c r="Z218" i="4"/>
  <c r="AA218" i="4" s="1"/>
  <c r="Z240" i="4"/>
  <c r="AA240" i="4" s="1"/>
  <c r="Z152" i="4"/>
  <c r="AA152" i="4" s="1"/>
  <c r="Z68" i="4"/>
  <c r="AA68" i="4" s="1"/>
  <c r="Z409" i="4"/>
  <c r="AA409" i="4" s="1"/>
  <c r="Z426" i="4"/>
  <c r="AA426" i="4" s="1"/>
  <c r="Z182" i="4"/>
  <c r="AA182" i="4" s="1"/>
  <c r="Z208" i="4"/>
  <c r="AA208" i="4" s="1"/>
  <c r="Z265" i="4"/>
  <c r="AA265" i="4" s="1"/>
  <c r="Z187" i="4"/>
  <c r="AA187" i="4" s="1"/>
  <c r="Z169" i="4"/>
  <c r="AA169" i="4" s="1"/>
  <c r="Z214" i="4"/>
  <c r="AA214" i="4" s="1"/>
  <c r="Z328" i="4"/>
  <c r="AA328" i="4" s="1"/>
  <c r="Z227" i="4"/>
  <c r="AA227" i="4" s="1"/>
  <c r="Z288" i="4"/>
  <c r="AA288" i="4" s="1"/>
  <c r="Z401" i="4"/>
  <c r="AA401" i="4" s="1"/>
  <c r="Z57" i="4"/>
  <c r="AA57" i="4" s="1"/>
  <c r="Z197" i="4"/>
  <c r="AA197" i="4" s="1"/>
  <c r="Z320" i="4"/>
  <c r="AA320" i="4" s="1"/>
  <c r="Z147" i="4"/>
  <c r="AA147" i="4" s="1"/>
  <c r="Z378" i="4"/>
  <c r="AA378" i="4" s="1"/>
  <c r="Z394" i="4"/>
  <c r="AA394" i="4" s="1"/>
  <c r="Z215" i="4"/>
  <c r="AA215" i="4" s="1"/>
  <c r="Z122" i="4"/>
  <c r="AA122" i="4" s="1"/>
  <c r="Z342" i="4"/>
  <c r="AA342" i="4" s="1"/>
  <c r="Z429" i="4"/>
  <c r="AA429" i="4" s="1"/>
  <c r="Z236" i="4"/>
  <c r="AA236" i="4" s="1"/>
  <c r="Z408" i="4"/>
  <c r="AA408" i="4" s="1"/>
  <c r="Z430" i="4"/>
  <c r="AA430" i="4" s="1"/>
  <c r="Z297" i="4"/>
  <c r="AA297" i="4" s="1"/>
  <c r="Z367" i="4"/>
  <c r="AA367" i="4" s="1"/>
  <c r="Z80" i="4"/>
  <c r="AA80" i="4" s="1"/>
  <c r="Z427" i="4"/>
  <c r="AA427" i="4" s="1"/>
  <c r="Z202" i="4"/>
  <c r="AA202" i="4" s="1"/>
  <c r="Z205" i="4"/>
  <c r="AA205" i="4" s="1"/>
  <c r="Z314" i="4"/>
  <c r="AA314" i="4" s="1"/>
  <c r="Z69" i="4"/>
  <c r="AA69" i="4" s="1"/>
  <c r="Z242" i="4"/>
  <c r="AA242" i="4" s="1"/>
  <c r="Z112" i="4"/>
  <c r="AA112" i="4" s="1"/>
  <c r="Z384" i="4"/>
  <c r="AA384" i="4" s="1"/>
  <c r="Z134" i="4"/>
  <c r="AA134" i="4" s="1"/>
  <c r="Z163" i="4"/>
  <c r="AA163" i="4" s="1"/>
  <c r="Z300" i="4"/>
  <c r="AA300" i="4" s="1"/>
  <c r="Z117" i="4"/>
  <c r="AA117" i="4" s="1"/>
  <c r="Z217" i="4"/>
  <c r="AA217" i="4" s="1"/>
  <c r="Z231" i="4"/>
  <c r="AA231" i="4" s="1"/>
  <c r="Z260" i="4"/>
  <c r="AA260" i="4" s="1"/>
  <c r="Z296" i="4"/>
  <c r="AA296" i="4" s="1"/>
  <c r="Z279" i="4"/>
  <c r="AA279" i="4" s="1"/>
  <c r="Z322" i="4"/>
  <c r="AA322" i="4" s="1"/>
  <c r="Z150" i="4"/>
  <c r="AA150" i="4" s="1"/>
  <c r="Z422" i="4"/>
  <c r="AA422" i="4" s="1"/>
  <c r="Z237" i="4"/>
  <c r="AA237" i="4" s="1"/>
  <c r="Z106" i="4"/>
  <c r="AA106" i="4" s="1"/>
  <c r="Z141" i="4"/>
  <c r="AA141" i="4" s="1"/>
  <c r="Z377" i="4"/>
  <c r="AA377" i="4" s="1"/>
  <c r="Z352" i="4"/>
  <c r="AA352" i="4" s="1"/>
  <c r="Z219" i="4"/>
  <c r="AA219" i="4" s="1"/>
  <c r="Z56" i="4"/>
  <c r="AA56" i="4" s="1"/>
  <c r="Z255" i="4"/>
  <c r="AA255" i="4" s="1"/>
  <c r="Z256" i="4"/>
  <c r="AA256" i="4" s="1"/>
  <c r="Z373" i="4"/>
  <c r="AA373" i="4" s="1"/>
  <c r="Z53" i="4"/>
  <c r="Z235" i="4"/>
  <c r="AA235" i="4" s="1"/>
  <c r="Z355" i="4"/>
  <c r="AA355" i="4" s="1"/>
  <c r="Z189" i="4"/>
  <c r="AA189" i="4" s="1"/>
  <c r="Z101" i="4"/>
  <c r="AA101" i="4" s="1"/>
  <c r="Z63" i="4"/>
  <c r="AA63" i="4" s="1"/>
  <c r="Z289" i="4"/>
  <c r="AA289" i="4" s="1"/>
  <c r="Z82" i="4"/>
  <c r="AA82" i="4" s="1"/>
  <c r="Z308" i="4"/>
  <c r="AA308" i="4" s="1"/>
  <c r="Z193" i="4"/>
  <c r="AA193" i="4" s="1"/>
  <c r="Z375" i="4"/>
  <c r="AA375" i="4" s="1"/>
  <c r="Z55" i="4"/>
  <c r="AA55" i="4" s="1"/>
  <c r="Z291" i="4"/>
  <c r="AA291" i="4" s="1"/>
  <c r="Z145" i="4"/>
  <c r="AA145" i="4" s="1"/>
  <c r="Z290" i="4"/>
  <c r="AA290" i="4" s="1"/>
  <c r="Z251" i="4"/>
  <c r="AA251" i="4" s="1"/>
  <c r="Z109" i="4"/>
  <c r="AA109" i="4" s="1"/>
  <c r="Z372" i="4"/>
  <c r="AA372" i="4" s="1"/>
  <c r="Z334" i="4"/>
  <c r="AA334" i="4" s="1"/>
  <c r="Z99" i="4"/>
  <c r="AA99" i="4" s="1"/>
  <c r="Z405" i="4"/>
  <c r="AA405" i="4" s="1"/>
  <c r="Z318" i="4"/>
  <c r="AA318" i="4" s="1"/>
  <c r="Z92" i="4"/>
  <c r="AA92" i="4" s="1"/>
  <c r="Z232" i="4"/>
  <c r="AA232" i="4" s="1"/>
  <c r="Z407" i="4"/>
  <c r="AA407" i="4" s="1"/>
  <c r="Z196" i="4"/>
  <c r="AA196" i="4" s="1"/>
  <c r="Z406" i="4"/>
  <c r="AA406" i="4" s="1"/>
  <c r="Z180" i="4"/>
  <c r="AA180" i="4" s="1"/>
  <c r="Z188" i="4"/>
  <c r="AA188" i="4" s="1"/>
  <c r="Z233" i="4"/>
  <c r="AA233" i="4" s="1"/>
  <c r="Z238" i="4"/>
  <c r="AA238" i="4" s="1"/>
  <c r="Z266" i="4"/>
  <c r="AA266" i="4" s="1"/>
  <c r="Z356" i="4"/>
  <c r="AA356" i="4" s="1"/>
  <c r="Z191" i="4"/>
  <c r="AA191" i="4" s="1"/>
  <c r="Z399" i="4"/>
  <c r="AA399" i="4" s="1"/>
  <c r="Z95" i="4"/>
  <c r="AA95" i="4" s="1"/>
  <c r="Z75" i="4"/>
  <c r="AA75" i="4" s="1"/>
  <c r="Z146" i="4"/>
  <c r="AA146" i="4" s="1"/>
  <c r="Z276" i="4"/>
  <c r="AA276" i="4" s="1"/>
  <c r="Z54" i="4"/>
  <c r="AA54" i="4" s="1"/>
  <c r="Z343" i="4"/>
  <c r="AA343" i="4" s="1"/>
  <c r="Z206" i="4"/>
  <c r="AA206" i="4" s="1"/>
  <c r="Z284" i="4"/>
  <c r="AA284" i="4" s="1"/>
  <c r="Z105" i="4"/>
  <c r="AA105" i="4" s="1"/>
  <c r="Z285" i="4"/>
  <c r="AA285" i="4" s="1"/>
  <c r="Z157" i="4"/>
  <c r="AA157" i="4" s="1"/>
  <c r="Z164" i="4"/>
  <c r="AA164" i="4" s="1"/>
  <c r="Z398" i="4"/>
  <c r="AA398" i="4" s="1"/>
  <c r="Z364" i="4"/>
  <c r="AA364" i="4" s="1"/>
  <c r="Z248" i="4"/>
  <c r="AA248" i="4" s="1"/>
  <c r="Z185" i="4"/>
  <c r="AA185" i="4" s="1"/>
  <c r="Z97" i="4"/>
  <c r="AA97" i="4" s="1"/>
  <c r="Z400" i="4"/>
  <c r="AA400" i="4" s="1"/>
  <c r="Z357" i="4"/>
  <c r="AA357" i="4" s="1"/>
  <c r="Z250" i="4"/>
  <c r="AA250" i="4" s="1"/>
  <c r="Z171" i="4"/>
  <c r="AA171" i="4" s="1"/>
  <c r="Z204" i="4"/>
  <c r="AA204" i="4" s="1"/>
  <c r="Z397" i="4"/>
  <c r="AA397" i="4" s="1"/>
  <c r="Z160" i="4"/>
  <c r="AA160" i="4" s="1"/>
  <c r="Z116" i="4"/>
  <c r="AA116" i="4" s="1"/>
  <c r="Z115" i="4"/>
  <c r="AA115" i="4" s="1"/>
  <c r="Z382" i="4"/>
  <c r="AA382" i="4" s="1"/>
  <c r="Z327" i="4"/>
  <c r="AA327" i="4" s="1"/>
  <c r="Z324" i="4"/>
  <c r="AA324" i="4" s="1"/>
  <c r="Z348" i="4"/>
  <c r="AA348" i="4" s="1"/>
  <c r="Z52" i="4"/>
  <c r="AA52" i="4" s="1"/>
  <c r="Z298" i="4"/>
  <c r="AA298" i="4" s="1"/>
  <c r="Z317" i="4"/>
  <c r="AA317" i="4" s="1"/>
  <c r="Z358" i="4"/>
  <c r="AA358" i="4" s="1"/>
  <c r="Z119" i="4"/>
  <c r="AA119" i="4" s="1"/>
  <c r="Z347" i="4"/>
  <c r="AA347" i="4" s="1"/>
  <c r="Z190" i="4"/>
  <c r="AA190" i="4" s="1"/>
  <c r="Z156" i="4"/>
  <c r="AA156" i="4" s="1"/>
  <c r="Z142" i="4"/>
  <c r="AA142" i="4" s="1"/>
  <c r="Z225" i="4"/>
  <c r="AA225" i="4" s="1"/>
  <c r="Z162" i="4"/>
  <c r="AA162" i="4" s="1"/>
  <c r="Z128" i="4"/>
  <c r="AA128" i="4" s="1"/>
  <c r="Z167" i="4"/>
  <c r="AA167" i="4" s="1"/>
  <c r="Z177" i="4"/>
  <c r="AA177" i="4" s="1"/>
  <c r="Z244" i="4"/>
  <c r="AA244" i="4" s="1"/>
  <c r="Z351" i="4"/>
  <c r="AA351" i="4" s="1"/>
  <c r="Z379" i="4"/>
  <c r="AA379" i="4" s="1"/>
  <c r="Z319" i="4"/>
  <c r="AA319" i="4" s="1"/>
  <c r="Z270" i="4"/>
  <c r="AA270" i="4" s="1"/>
  <c r="Z312" i="4"/>
  <c r="AA312" i="4" s="1"/>
  <c r="Z326" i="4"/>
  <c r="AA326" i="4" s="1"/>
  <c r="Z389" i="4"/>
  <c r="AA389" i="4" s="1"/>
  <c r="Z81" i="4"/>
  <c r="AA81" i="4" s="1"/>
  <c r="Z201" i="4"/>
  <c r="AA201" i="4" s="1"/>
  <c r="Z88" i="4"/>
  <c r="AA88" i="4" s="1"/>
  <c r="Z175" i="4"/>
  <c r="AA175" i="4" s="1"/>
  <c r="Z70" i="4"/>
  <c r="AA70" i="4" s="1"/>
  <c r="Z333" i="4"/>
  <c r="AA333" i="4" s="1"/>
  <c r="Z103" i="4"/>
  <c r="AA103" i="4" s="1"/>
  <c r="Z220" i="4"/>
  <c r="AA220" i="4" s="1"/>
  <c r="Z336" i="4"/>
  <c r="AA336" i="4" s="1"/>
  <c r="Z252" i="4"/>
  <c r="AA252" i="4" s="1"/>
  <c r="Z98" i="4"/>
  <c r="AA98" i="4" s="1"/>
  <c r="Z385" i="4"/>
  <c r="AA385" i="4" s="1"/>
  <c r="Z391" i="4"/>
  <c r="AA391" i="4" s="1"/>
  <c r="Z74" i="4"/>
  <c r="AA74" i="4" s="1"/>
  <c r="Z380" i="4"/>
  <c r="AA380" i="4" s="1"/>
  <c r="Z179" i="4"/>
  <c r="AA179" i="4" s="1"/>
  <c r="Z306" i="4"/>
  <c r="AA306" i="4" s="1"/>
  <c r="Z78" i="4"/>
  <c r="AA78" i="4" s="1"/>
  <c r="Z60" i="4"/>
  <c r="AA60" i="4" s="1"/>
  <c r="Z212" i="4"/>
  <c r="AA212" i="4" s="1"/>
  <c r="Z281" i="4"/>
  <c r="AA281" i="4" s="1"/>
  <c r="Z419" i="4"/>
  <c r="AA419" i="4" s="1"/>
  <c r="Z390" i="4"/>
  <c r="AA390" i="4" s="1"/>
  <c r="Z120" i="4"/>
  <c r="AA120" i="4" s="1"/>
  <c r="Z359" i="4"/>
  <c r="AA359" i="4" s="1"/>
  <c r="Z72" i="4"/>
  <c r="AA72" i="4" s="1"/>
  <c r="Z243" i="4"/>
  <c r="AA243" i="4" s="1"/>
  <c r="Z311" i="4"/>
  <c r="AA311" i="4" s="1"/>
  <c r="Z114" i="4"/>
  <c r="AA114" i="4" s="1"/>
  <c r="Z283" i="4"/>
  <c r="AA283" i="4" s="1"/>
  <c r="Z198" i="4"/>
  <c r="AA198" i="4" s="1"/>
  <c r="Z402" i="4"/>
  <c r="AA402" i="4" s="1"/>
  <c r="Z64" i="4"/>
  <c r="AA64" i="4" s="1"/>
  <c r="Z316" i="4"/>
  <c r="AA316" i="4" s="1"/>
  <c r="Z365" i="4"/>
  <c r="AA365" i="4" s="1"/>
  <c r="Z259" i="4"/>
  <c r="AA259" i="4" s="1"/>
  <c r="Z140" i="4"/>
  <c r="AA140" i="4" s="1"/>
  <c r="Z273" i="4"/>
  <c r="AA273" i="4" s="1"/>
  <c r="Z431" i="4"/>
  <c r="AA431" i="4" s="1"/>
  <c r="Z192" i="4"/>
  <c r="AA192" i="4" s="1"/>
  <c r="Z349" i="4"/>
  <c r="AA349" i="4" s="1"/>
  <c r="Z226" i="4"/>
  <c r="AA226" i="4" s="1"/>
  <c r="Z302" i="4"/>
  <c r="AA302" i="4" s="1"/>
  <c r="Z323" i="4"/>
  <c r="AA323" i="4" s="1"/>
  <c r="Z178" i="4"/>
  <c r="AA178" i="4" s="1"/>
  <c r="Z350" i="4"/>
  <c r="AA350" i="4" s="1"/>
  <c r="Z96" i="4"/>
  <c r="AA96" i="4" s="1"/>
  <c r="Z303" i="4"/>
  <c r="AA303" i="4" s="1"/>
  <c r="Z108" i="4"/>
  <c r="AA108" i="4" s="1"/>
  <c r="Z67" i="4"/>
  <c r="AA67" i="4" s="1"/>
  <c r="Z138" i="4"/>
  <c r="AA138" i="4" s="1"/>
  <c r="Z392" i="4"/>
  <c r="AA392" i="4" s="1"/>
  <c r="Z418" i="4"/>
  <c r="AA418" i="4" s="1"/>
  <c r="Z113" i="4"/>
  <c r="AA113" i="4" s="1"/>
  <c r="Z267" i="4"/>
  <c r="AA267" i="4" s="1"/>
  <c r="Z170" i="4"/>
  <c r="AA170" i="4" s="1"/>
  <c r="Z415" i="4"/>
  <c r="AA415" i="4" s="1"/>
  <c r="Z132" i="4"/>
  <c r="AA132" i="4" s="1"/>
  <c r="Z421" i="4"/>
  <c r="AA421" i="4" s="1"/>
  <c r="Z77" i="4"/>
  <c r="AA77" i="4" s="1"/>
  <c r="Z183" i="4"/>
  <c r="AA183" i="4" s="1"/>
  <c r="Z173" i="4"/>
  <c r="AA173" i="4" s="1"/>
  <c r="Z268" i="4"/>
  <c r="AA268" i="4" s="1"/>
  <c r="Z292" i="4"/>
  <c r="AA292" i="4" s="1"/>
  <c r="Z386" i="4"/>
  <c r="AA386" i="4" s="1"/>
  <c r="Z338" i="4"/>
  <c r="AA338" i="4" s="1"/>
  <c r="Z228" i="4"/>
  <c r="AA228" i="4" s="1"/>
  <c r="Z165" i="4"/>
  <c r="AA165" i="4" s="1"/>
  <c r="Z293" i="4"/>
  <c r="AA293" i="4" s="1"/>
  <c r="Z346" i="4"/>
  <c r="AA346" i="4" s="1"/>
  <c r="Z286" i="4"/>
  <c r="AA286" i="4" s="1"/>
  <c r="Z131" i="4"/>
  <c r="AA131" i="4" s="1"/>
  <c r="Z223" i="4"/>
  <c r="AA223" i="4" s="1"/>
  <c r="Z305" i="4"/>
  <c r="AA305" i="4" s="1"/>
  <c r="Z278" i="4"/>
  <c r="AA278" i="4" s="1"/>
  <c r="Z304" i="4"/>
  <c r="AA304" i="4" s="1"/>
  <c r="Z62" i="4"/>
  <c r="AA62" i="4" s="1"/>
  <c r="Z423" i="4"/>
  <c r="AA423" i="4" s="1"/>
  <c r="Z287" i="4"/>
  <c r="AA287" i="4" s="1"/>
  <c r="Z245" i="4"/>
  <c r="AA245" i="4" s="1"/>
  <c r="Z148" i="4"/>
  <c r="AA148" i="4" s="1"/>
  <c r="Z86" i="4"/>
  <c r="AA86" i="4" s="1"/>
  <c r="Z58" i="4"/>
  <c r="AA58" i="4" s="1"/>
  <c r="Z413" i="4"/>
  <c r="AA413" i="4" s="1"/>
  <c r="Z222" i="4"/>
  <c r="AA222" i="4" s="1"/>
  <c r="Z354" i="4"/>
  <c r="AA354" i="4" s="1"/>
  <c r="Z176" i="4"/>
  <c r="AA176" i="4" s="1"/>
  <c r="Z257" i="4"/>
  <c r="AA257" i="4" s="1"/>
  <c r="Z315" i="4"/>
  <c r="AA315" i="4" s="1"/>
  <c r="Z224" i="4"/>
  <c r="AA224" i="4" s="1"/>
  <c r="Z123" i="4"/>
  <c r="AA123" i="4" s="1"/>
  <c r="Z337" i="4"/>
  <c r="AA337" i="4" s="1"/>
  <c r="Z262" i="4"/>
  <c r="AA262" i="4" s="1"/>
  <c r="Z124" i="4"/>
  <c r="AA124" i="4" s="1"/>
  <c r="Z135" i="4"/>
  <c r="AA135" i="4" s="1"/>
  <c r="Z361" i="4"/>
  <c r="AA361" i="4" s="1"/>
  <c r="Z174" i="4"/>
  <c r="AA174" i="4" s="1"/>
  <c r="Z272" i="4"/>
  <c r="AA272" i="4" s="1"/>
  <c r="Z269" i="4"/>
  <c r="AA269" i="4" s="1"/>
  <c r="Z210" i="4"/>
  <c r="AA210" i="4" s="1"/>
  <c r="Z158" i="4"/>
  <c r="AA158" i="4" s="1"/>
  <c r="Z143" i="4"/>
  <c r="AA143" i="4" s="1"/>
  <c r="Z404" i="4"/>
  <c r="AA404" i="4" s="1"/>
  <c r="Z127" i="4"/>
  <c r="AA127" i="4" s="1"/>
  <c r="Z345" i="4"/>
  <c r="AA345" i="4" s="1"/>
  <c r="Z396" i="4"/>
  <c r="AA396" i="4" s="1"/>
  <c r="Z155" i="4"/>
  <c r="AA155" i="4" s="1"/>
  <c r="Z59" i="4"/>
  <c r="AA59" i="4" s="1"/>
  <c r="Z110" i="4"/>
  <c r="AA110" i="4" s="1"/>
  <c r="Z199" i="4"/>
  <c r="AA199" i="4" s="1"/>
  <c r="Z102" i="4"/>
  <c r="AA102" i="4" s="1"/>
  <c r="Z274" i="4"/>
  <c r="AA274" i="4" s="1"/>
  <c r="Z211" i="4"/>
  <c r="AA211" i="4" s="1"/>
  <c r="Z172" i="4"/>
  <c r="AA172" i="4" s="1"/>
  <c r="Z51" i="4"/>
  <c r="AA51" i="4" s="1"/>
  <c r="Z420" i="4"/>
  <c r="AA420" i="4" s="1"/>
  <c r="E53" i="4"/>
  <c r="AO53" i="4"/>
  <c r="AK53" i="4"/>
  <c r="AL53" i="4" s="1"/>
  <c r="U53" i="4"/>
  <c r="W53" i="4" s="1"/>
  <c r="X53" i="4" s="1"/>
  <c r="AA53" i="4" l="1"/>
  <c r="F53" i="4"/>
  <c r="AP53" i="4"/>
  <c r="AQ53" i="4" s="1"/>
  <c r="AR53" i="4" s="1"/>
  <c r="AS53" i="4" s="1"/>
  <c r="G53" i="4" s="1"/>
  <c r="H53" i="4" s="1"/>
  <c r="M53" i="4" s="1"/>
</calcChain>
</file>

<file path=xl/sharedStrings.xml><?xml version="1.0" encoding="utf-8"?>
<sst xmlns="http://schemas.openxmlformats.org/spreadsheetml/2006/main" count="1814" uniqueCount="652">
  <si>
    <t>QUALITY</t>
  </si>
  <si>
    <t>ACCLAIM</t>
  </si>
  <si>
    <t>13'2"</t>
  </si>
  <si>
    <t>12'</t>
  </si>
  <si>
    <t>AMBASSADOR</t>
  </si>
  <si>
    <t>AMHERST</t>
  </si>
  <si>
    <t>12'6"</t>
  </si>
  <si>
    <t>ANTIGUA</t>
  </si>
  <si>
    <t>BOLERO</t>
  </si>
  <si>
    <t>BRIGHAM</t>
  </si>
  <si>
    <t>CAMDEN</t>
  </si>
  <si>
    <t>CAROUSEL</t>
  </si>
  <si>
    <t>CASTAWAY</t>
  </si>
  <si>
    <t>CAUSEWAY</t>
  </si>
  <si>
    <t>CHADWICK</t>
  </si>
  <si>
    <t>CLASSIC CHECK</t>
  </si>
  <si>
    <t>COLEBROOK</t>
  </si>
  <si>
    <t>COLONIAL</t>
  </si>
  <si>
    <t>CONTOUR</t>
  </si>
  <si>
    <t>COTTAGE</t>
  </si>
  <si>
    <t>COTTON CLUB</t>
  </si>
  <si>
    <t>COURTLAND</t>
  </si>
  <si>
    <t>DAUPHINE</t>
  </si>
  <si>
    <t>DELMAR</t>
  </si>
  <si>
    <t>DOMAIN</t>
  </si>
  <si>
    <t>DUBLIN</t>
  </si>
  <si>
    <t>ESQUIRE</t>
  </si>
  <si>
    <t>FRASER</t>
  </si>
  <si>
    <t>GRANDEUR</t>
  </si>
  <si>
    <t>GRANDVIEW</t>
  </si>
  <si>
    <t>GRENADIER</t>
  </si>
  <si>
    <t>HANOVER</t>
  </si>
  <si>
    <t>HASTINGS II</t>
  </si>
  <si>
    <t>HENLEY</t>
  </si>
  <si>
    <t>HOMESPUN</t>
  </si>
  <si>
    <t>IMPRESSIVE</t>
  </si>
  <si>
    <t>KISMET</t>
  </si>
  <si>
    <t>LAMBERT</t>
  </si>
  <si>
    <t>LANTERN</t>
  </si>
  <si>
    <t>LEGEND</t>
  </si>
  <si>
    <t>MADISON</t>
  </si>
  <si>
    <t>NAPLES</t>
  </si>
  <si>
    <t>NATURAL SELECTION</t>
  </si>
  <si>
    <t>OLD WORLD COLLECTION</t>
  </si>
  <si>
    <t>OUTLOOK</t>
  </si>
  <si>
    <t>PARAGON</t>
  </si>
  <si>
    <t>PARK PLACE</t>
  </si>
  <si>
    <t>PARK ROW</t>
  </si>
  <si>
    <t>15'</t>
  </si>
  <si>
    <t>PRECISION</t>
  </si>
  <si>
    <t>ROCKINGHAM</t>
  </si>
  <si>
    <t>ROGUE</t>
  </si>
  <si>
    <t>ROSLYN</t>
  </si>
  <si>
    <t>ROYAL VELOURS III</t>
  </si>
  <si>
    <t>RUSSELL SQUARE</t>
  </si>
  <si>
    <t>SAFARI II</t>
  </si>
  <si>
    <t>SAVILLE ROW</t>
  </si>
  <si>
    <t>SOMERSET</t>
  </si>
  <si>
    <t>ST. ANDREWS</t>
  </si>
  <si>
    <t>TANGO II</t>
  </si>
  <si>
    <t>TEXTURES</t>
  </si>
  <si>
    <t>TIGER II</t>
  </si>
  <si>
    <t>TIMELESS</t>
  </si>
  <si>
    <t>TOWN SQUARE</t>
  </si>
  <si>
    <t>TRADITION</t>
  </si>
  <si>
    <t>TRETFORD ROLL</t>
  </si>
  <si>
    <t>6'7"</t>
  </si>
  <si>
    <t>TRIBECA</t>
  </si>
  <si>
    <t>ULTIMATE</t>
  </si>
  <si>
    <t>WATERFORD</t>
  </si>
  <si>
    <t>CONTINENTAL</t>
  </si>
  <si>
    <t>FALLON</t>
  </si>
  <si>
    <t>ORION</t>
  </si>
  <si>
    <t>ELLIS</t>
  </si>
  <si>
    <t>BARBICAN</t>
  </si>
  <si>
    <t>JEFFERSON</t>
  </si>
  <si>
    <t>CIRCUIT</t>
  </si>
  <si>
    <t>LEXINGTON</t>
  </si>
  <si>
    <t xml:space="preserve">RIALTO </t>
  </si>
  <si>
    <t>CLERMONT</t>
  </si>
  <si>
    <t>ADANTE</t>
  </si>
  <si>
    <t>HAMPSHIRE</t>
  </si>
  <si>
    <t>AURORA</t>
  </si>
  <si>
    <t>CALDERA</t>
  </si>
  <si>
    <t>GRACEWOOD</t>
  </si>
  <si>
    <t>CAPRI</t>
  </si>
  <si>
    <t>BONNAIRE</t>
  </si>
  <si>
    <t>SIREN</t>
  </si>
  <si>
    <t>MILFORD</t>
  </si>
  <si>
    <t>TEMPLETON</t>
  </si>
  <si>
    <t>SHERIDAN</t>
  </si>
  <si>
    <t>ORACLE</t>
  </si>
  <si>
    <t>PANDORA</t>
  </si>
  <si>
    <t>CHAMBERLAIN</t>
  </si>
  <si>
    <t>NEPTUNE</t>
  </si>
  <si>
    <t xml:space="preserve">DARWIN </t>
  </si>
  <si>
    <t>DORADO</t>
  </si>
  <si>
    <t>GEMINI</t>
  </si>
  <si>
    <t>VENUS II</t>
  </si>
  <si>
    <t>HONEYCOMB</t>
  </si>
  <si>
    <t>JOLIE</t>
  </si>
  <si>
    <t>BRYANT</t>
  </si>
  <si>
    <t>BRAYLON</t>
  </si>
  <si>
    <t>EQUINOX</t>
  </si>
  <si>
    <t>QUEST II</t>
  </si>
  <si>
    <t>TRAVIS</t>
  </si>
  <si>
    <t>DUNHILL</t>
  </si>
  <si>
    <t>BRAE BURN</t>
  </si>
  <si>
    <t>CARDINAL</t>
  </si>
  <si>
    <t>MONTANA</t>
  </si>
  <si>
    <t>EMERY</t>
  </si>
  <si>
    <t>MALIBU</t>
  </si>
  <si>
    <t>FAYETTE</t>
  </si>
  <si>
    <t>AVENUE</t>
  </si>
  <si>
    <t>ONDINE</t>
  </si>
  <si>
    <t>CROSSROADS</t>
  </si>
  <si>
    <t>MAMBO</t>
  </si>
  <si>
    <t>LUXIA</t>
  </si>
  <si>
    <t>CHARLTON</t>
  </si>
  <si>
    <t>KENYA</t>
  </si>
  <si>
    <t>PUEBLO</t>
  </si>
  <si>
    <t>OCEAN GRASS</t>
  </si>
  <si>
    <t>PALISADES II</t>
  </si>
  <si>
    <t>STETSON</t>
  </si>
  <si>
    <t>SHOSHANA</t>
  </si>
  <si>
    <t>TUCSON</t>
  </si>
  <si>
    <t>RAVI</t>
  </si>
  <si>
    <t>ENCHANTED</t>
  </si>
  <si>
    <t>MUSETTE II</t>
  </si>
  <si>
    <t>CONCERTO</t>
  </si>
  <si>
    <t>SEA BREEZE</t>
  </si>
  <si>
    <t>CELINA</t>
  </si>
  <si>
    <t>OVERTURE</t>
  </si>
  <si>
    <t>KALAHARI</t>
  </si>
  <si>
    <t>TIARA</t>
  </si>
  <si>
    <t>GRAFTON</t>
  </si>
  <si>
    <t>CHECKMATE</t>
  </si>
  <si>
    <t>SANTA FE</t>
  </si>
  <si>
    <t>ANNIKA</t>
  </si>
  <si>
    <t>CATALINA</t>
  </si>
  <si>
    <t>BAZAAR</t>
  </si>
  <si>
    <t xml:space="preserve">AQUARIUS </t>
  </si>
  <si>
    <t>ARABESQUE  (DH)</t>
  </si>
  <si>
    <t>13'</t>
  </si>
  <si>
    <t>HONEYCOMB (DH)</t>
  </si>
  <si>
    <t>13'9"</t>
  </si>
  <si>
    <t>CROYDON</t>
  </si>
  <si>
    <t>FIORENTINA (DH)</t>
  </si>
  <si>
    <t>IPANEMA (NC)</t>
  </si>
  <si>
    <t>JALOUSEY (NC)</t>
  </si>
  <si>
    <t>SKINS</t>
  </si>
  <si>
    <t>BALBOA</t>
  </si>
  <si>
    <t>CHANCELLOR</t>
  </si>
  <si>
    <t>BUCKEYE</t>
  </si>
  <si>
    <t>ASHFORD</t>
  </si>
  <si>
    <t>CAMILLA   (CM)</t>
  </si>
  <si>
    <t>CYRUS   (DH)</t>
  </si>
  <si>
    <t>HIPPIE BEADS   (DH)</t>
  </si>
  <si>
    <t xml:space="preserve">HUDSON  </t>
  </si>
  <si>
    <t>EUREKA</t>
  </si>
  <si>
    <t>EXCELSIOR</t>
  </si>
  <si>
    <t>FARGO</t>
  </si>
  <si>
    <t>KUDOS</t>
  </si>
  <si>
    <t>MONMOUTH</t>
  </si>
  <si>
    <t>NORFOLK</t>
  </si>
  <si>
    <t>PORTIA</t>
  </si>
  <si>
    <t>STELLA</t>
  </si>
  <si>
    <t>BELINDA</t>
  </si>
  <si>
    <t>CLARIDGE</t>
  </si>
  <si>
    <t>DEERFIELD</t>
  </si>
  <si>
    <t>DOMINIQUE</t>
  </si>
  <si>
    <t>PASSPORT</t>
  </si>
  <si>
    <t>REMINGTON</t>
  </si>
  <si>
    <t>SANTIAGO</t>
  </si>
  <si>
    <t>SHANE</t>
  </si>
  <si>
    <t>VISION</t>
  </si>
  <si>
    <t>PRINCETON</t>
  </si>
  <si>
    <t>OCTAGRAM (DH)</t>
  </si>
  <si>
    <t>LOGOGRAM (DH)</t>
  </si>
  <si>
    <t>LAYTON</t>
  </si>
  <si>
    <t>FAIRMONT</t>
  </si>
  <si>
    <t>HUXLEY</t>
  </si>
  <si>
    <t>HEXAGRAM (DH)</t>
  </si>
  <si>
    <t>HAMMERSMITH</t>
  </si>
  <si>
    <t>BARRISTER</t>
  </si>
  <si>
    <t>KNOX</t>
  </si>
  <si>
    <t>CONCOURSE</t>
  </si>
  <si>
    <t>CLARENCE</t>
  </si>
  <si>
    <t>CLARENCE STRIPE</t>
  </si>
  <si>
    <t>HEMINGWAY</t>
  </si>
  <si>
    <t>IMPALA</t>
  </si>
  <si>
    <t>MAROC</t>
  </si>
  <si>
    <t>PARADE</t>
  </si>
  <si>
    <t>ROYCE</t>
  </si>
  <si>
    <t>BARNES</t>
  </si>
  <si>
    <t>ELAN</t>
  </si>
  <si>
    <t>FELINE</t>
  </si>
  <si>
    <t>GULLIVER</t>
  </si>
  <si>
    <t>RANDALL</t>
  </si>
  <si>
    <t>RAVINE</t>
  </si>
  <si>
    <t>RIDDLE</t>
  </si>
  <si>
    <t>ROBUST</t>
  </si>
  <si>
    <t>EMBER</t>
  </si>
  <si>
    <t>FRECKLE FACE</t>
  </si>
  <si>
    <t>KEYSTONE</t>
  </si>
  <si>
    <t>REDDING</t>
  </si>
  <si>
    <t>SHASTA</t>
  </si>
  <si>
    <t>THORNTON</t>
  </si>
  <si>
    <t>BROOKLYN</t>
  </si>
  <si>
    <t>LEXUS</t>
  </si>
  <si>
    <t>CHEETAHGRAM</t>
  </si>
  <si>
    <t>CAVO</t>
  </si>
  <si>
    <t>AFFINITY</t>
  </si>
  <si>
    <t>BONANZA</t>
  </si>
  <si>
    <t>CHAUNCEY</t>
  </si>
  <si>
    <t>CLINTWOOD</t>
  </si>
  <si>
    <t>CROWLEY</t>
  </si>
  <si>
    <t>DUVAL</t>
  </si>
  <si>
    <t>FLEETWOOD</t>
  </si>
  <si>
    <t>KASS</t>
  </si>
  <si>
    <t>LONGFELLOW</t>
  </si>
  <si>
    <t>MALCOLM</t>
  </si>
  <si>
    <t>MEDUSA</t>
  </si>
  <si>
    <t>MOMENTUM</t>
  </si>
  <si>
    <t>REMSON</t>
  </si>
  <si>
    <t>RILEY</t>
  </si>
  <si>
    <t>SCOPE</t>
  </si>
  <si>
    <t>SQUIRE</t>
  </si>
  <si>
    <t>RAO</t>
  </si>
  <si>
    <t>VISCOUNT</t>
  </si>
  <si>
    <t>SCHILLER</t>
  </si>
  <si>
    <t>NANUET</t>
  </si>
  <si>
    <t>HOLLYBROOK</t>
  </si>
  <si>
    <t>DIVERSITY</t>
  </si>
  <si>
    <t>DICKENS</t>
  </si>
  <si>
    <t>DAZZLE</t>
  </si>
  <si>
    <t>DELIGHT</t>
  </si>
  <si>
    <t>CHOPRA COLLECTION</t>
  </si>
  <si>
    <t>CHEVROGRAM</t>
  </si>
  <si>
    <t>CHAMPION</t>
  </si>
  <si>
    <t>BARKLEY</t>
  </si>
  <si>
    <t>LACY</t>
  </si>
  <si>
    <t>Rug size</t>
  </si>
  <si>
    <t>width</t>
  </si>
  <si>
    <t>length</t>
  </si>
  <si>
    <t>rpt length</t>
  </si>
  <si>
    <t>add</t>
  </si>
  <si>
    <t>add length</t>
  </si>
  <si>
    <t>yards</t>
  </si>
  <si>
    <t>cut</t>
  </si>
  <si>
    <t>needed</t>
  </si>
  <si>
    <t>price</t>
  </si>
  <si>
    <t>Total</t>
  </si>
  <si>
    <t>Binding price total</t>
  </si>
  <si>
    <t>ft</t>
  </si>
  <si>
    <t>in</t>
  </si>
  <si>
    <t>x</t>
  </si>
  <si>
    <t>sq yds</t>
  </si>
  <si>
    <t>Binding</t>
  </si>
  <si>
    <t>lr ft</t>
  </si>
  <si>
    <t>per lr ft</t>
  </si>
  <si>
    <t>Rug Price</t>
  </si>
  <si>
    <t>Price per sq yd</t>
  </si>
  <si>
    <t>width   length</t>
  </si>
  <si>
    <t>Field total</t>
  </si>
  <si>
    <t>Price</t>
  </si>
  <si>
    <t>.</t>
  </si>
  <si>
    <t xml:space="preserve">add rpt </t>
  </si>
  <si>
    <t>plus 3"</t>
  </si>
  <si>
    <t xml:space="preserve">length </t>
  </si>
  <si>
    <t>of rug</t>
  </si>
  <si>
    <t xml:space="preserve">of rug </t>
  </si>
  <si>
    <t>inches</t>
  </si>
  <si>
    <t>total</t>
  </si>
  <si>
    <t>sq ft needed</t>
  </si>
  <si>
    <t>ptrn rep inches</t>
  </si>
  <si>
    <t>add 3"</t>
  </si>
  <si>
    <t>Total add</t>
  </si>
  <si>
    <t xml:space="preserve">LOGO  (DH) </t>
  </si>
  <si>
    <t>Alberta</t>
  </si>
  <si>
    <t>Aria</t>
  </si>
  <si>
    <t>Aruma</t>
  </si>
  <si>
    <t>Asher</t>
  </si>
  <si>
    <t>Bello</t>
  </si>
  <si>
    <t>Bishop</t>
  </si>
  <si>
    <t>Camelback</t>
  </si>
  <si>
    <t>Cantina</t>
  </si>
  <si>
    <t>Chai</t>
  </si>
  <si>
    <t>14'10"</t>
  </si>
  <si>
    <t>Clancy</t>
  </si>
  <si>
    <t>clarance</t>
  </si>
  <si>
    <t>clarance stripe</t>
  </si>
  <si>
    <t>Concerto II</t>
  </si>
  <si>
    <t>Crawford</t>
  </si>
  <si>
    <t>Crochet</t>
  </si>
  <si>
    <t>Diva</t>
  </si>
  <si>
    <t>Dynamo</t>
  </si>
  <si>
    <t>Edifice</t>
  </si>
  <si>
    <t>Emmett</t>
  </si>
  <si>
    <t>Enchanted II</t>
  </si>
  <si>
    <t>Fiddler</t>
  </si>
  <si>
    <t>Fibert</t>
  </si>
  <si>
    <t>Francine</t>
  </si>
  <si>
    <t>Gallop</t>
  </si>
  <si>
    <t>Karana</t>
  </si>
  <si>
    <t>Lalit</t>
  </si>
  <si>
    <t>Lunar</t>
  </si>
  <si>
    <t>Othello</t>
  </si>
  <si>
    <t>Oglethorpe</t>
  </si>
  <si>
    <t>Orleans</t>
  </si>
  <si>
    <t>Outlaw</t>
  </si>
  <si>
    <t>Patrician</t>
  </si>
  <si>
    <t>14'9"</t>
  </si>
  <si>
    <t>Pinto (NEVER SEAM)</t>
  </si>
  <si>
    <t>Rajah</t>
  </si>
  <si>
    <t>Rangila</t>
  </si>
  <si>
    <t>Santana</t>
  </si>
  <si>
    <t>Seva</t>
  </si>
  <si>
    <t>Sparks</t>
  </si>
  <si>
    <t>Sundar</t>
  </si>
  <si>
    <t>Tali</t>
  </si>
  <si>
    <t>Telfair</t>
  </si>
  <si>
    <t>Tipper</t>
  </si>
  <si>
    <t>Twinkle</t>
  </si>
  <si>
    <t>Vader</t>
  </si>
  <si>
    <t>Warren</t>
  </si>
  <si>
    <t>Washburn</t>
  </si>
  <si>
    <t>14'6"</t>
  </si>
  <si>
    <t>Weddington</t>
  </si>
  <si>
    <t>Wendall</t>
  </si>
  <si>
    <t>Arezzo</t>
  </si>
  <si>
    <t>12'8"</t>
  </si>
  <si>
    <t>Arianna</t>
  </si>
  <si>
    <t>Balducci</t>
  </si>
  <si>
    <t>Bianca</t>
  </si>
  <si>
    <t>Borgia</t>
  </si>
  <si>
    <t>Brava</t>
  </si>
  <si>
    <t>Candito</t>
  </si>
  <si>
    <t>Carillo</t>
  </si>
  <si>
    <t>Carioca</t>
  </si>
  <si>
    <t>Clemente</t>
  </si>
  <si>
    <t>Dolci</t>
  </si>
  <si>
    <t>Enrico</t>
  </si>
  <si>
    <t>Esperanza</t>
  </si>
  <si>
    <t>Fleury</t>
  </si>
  <si>
    <t>Fortuna</t>
  </si>
  <si>
    <t>Genoa</t>
  </si>
  <si>
    <t>Gianni</t>
  </si>
  <si>
    <t>Lucca</t>
  </si>
  <si>
    <t>Marco</t>
  </si>
  <si>
    <t>Marsala</t>
  </si>
  <si>
    <t>Messina</t>
  </si>
  <si>
    <t>Mikonos</t>
  </si>
  <si>
    <t>Morello</t>
  </si>
  <si>
    <t>Murano</t>
  </si>
  <si>
    <t>Novara</t>
  </si>
  <si>
    <t>Piaggio</t>
  </si>
  <si>
    <t>Piccolo</t>
  </si>
  <si>
    <t>Pisa</t>
  </si>
  <si>
    <t>Pranzo</t>
  </si>
  <si>
    <t>Puglia</t>
  </si>
  <si>
    <t>Raguna</t>
  </si>
  <si>
    <t>Redondo</t>
  </si>
  <si>
    <t>Renzo</t>
  </si>
  <si>
    <t>Riga</t>
  </si>
  <si>
    <t>Roma</t>
  </si>
  <si>
    <t>Romano</t>
  </si>
  <si>
    <t>Sabella</t>
  </si>
  <si>
    <t>Savona</t>
  </si>
  <si>
    <t>Serafino</t>
  </si>
  <si>
    <t>12'11"</t>
  </si>
  <si>
    <t>Serata</t>
  </si>
  <si>
    <t>Spinella</t>
  </si>
  <si>
    <t>Taranto</t>
  </si>
  <si>
    <t>Teo</t>
  </si>
  <si>
    <t>Tonalita</t>
  </si>
  <si>
    <t>Turin</t>
  </si>
  <si>
    <t>Tuscany</t>
  </si>
  <si>
    <t>Venezia</t>
  </si>
  <si>
    <t>Vittoria</t>
  </si>
  <si>
    <t>Vivino</t>
  </si>
  <si>
    <t>Ambrose</t>
  </si>
  <si>
    <t>Aspire</t>
  </si>
  <si>
    <t>Brighton</t>
  </si>
  <si>
    <t>Castlegate</t>
  </si>
  <si>
    <t>Corvette</t>
  </si>
  <si>
    <t>Fleming</t>
  </si>
  <si>
    <t>Foley</t>
  </si>
  <si>
    <t>Luminous</t>
  </si>
  <si>
    <t>Metropolis</t>
  </si>
  <si>
    <t>Nevada</t>
  </si>
  <si>
    <t>Quadrangle</t>
  </si>
  <si>
    <t>Summit</t>
  </si>
  <si>
    <t>Verdant</t>
  </si>
  <si>
    <t>Viceroy</t>
  </si>
  <si>
    <t>Winslow</t>
  </si>
  <si>
    <t>.58*12</t>
  </si>
  <si>
    <t>AFFINITY………………………………….</t>
  </si>
  <si>
    <t>ALBAN…………………………………….</t>
  </si>
  <si>
    <t>ALLEGRO………………………………………………………..</t>
  </si>
  <si>
    <t>APPLAUSE……………………………….</t>
  </si>
  <si>
    <t>ARGYLE II ……………………………….</t>
  </si>
  <si>
    <t>ARGYLE…………………………………..</t>
  </si>
  <si>
    <t>ARTE………………………………………</t>
  </si>
  <si>
    <t>ARTISAN BORDER (Width 9.75")………</t>
  </si>
  <si>
    <t>BARCELONA……………………………..</t>
  </si>
  <si>
    <t>BOXWOOD……………………………….</t>
  </si>
  <si>
    <t>BRIDGEHAMPTON</t>
  </si>
  <si>
    <t>BROADWAY BORDER (Width 14")…….</t>
  </si>
  <si>
    <t>BROOME ST. II……………………………………</t>
  </si>
  <si>
    <t>BRUSSELS……………………………….</t>
  </si>
  <si>
    <t>CANDLEWICK (Width 12')…………………</t>
  </si>
  <si>
    <t>CARLTON…………………………………</t>
  </si>
  <si>
    <t>CEZANNE…………………………………</t>
  </si>
  <si>
    <t>CHAMPAGNE…………………………….</t>
  </si>
  <si>
    <t>CHAMPS ELYSEES (Width 12') …………</t>
  </si>
  <si>
    <t>CHARTER ………………………………..</t>
  </si>
  <si>
    <t>CHESTER ………………………………..</t>
  </si>
  <si>
    <t>CIRCUIT ………………………………….</t>
  </si>
  <si>
    <t>CLYDE ……………………………………</t>
  </si>
  <si>
    <t>CORDILLERA …………………………….</t>
  </si>
  <si>
    <t>CORTIKA………………………………</t>
  </si>
  <si>
    <t>CREWELWORK (Width 12')…………………</t>
  </si>
  <si>
    <t>CROSS-STITCH (Width 12')………………</t>
  </si>
  <si>
    <t>CUMULUS CLOUD……………………….</t>
  </si>
  <si>
    <t>CURTAIN CALL ………………………….</t>
  </si>
  <si>
    <t>CUZCO …………………………………..</t>
  </si>
  <si>
    <t>CUZCO MULTI-MIX ………………………..</t>
  </si>
  <si>
    <t>CUZCO PREMIUM WHITE ………………………..</t>
  </si>
  <si>
    <t>DONEGAL (Width 16'4")…………………</t>
  </si>
  <si>
    <t>EBONY ……………………………………</t>
  </si>
  <si>
    <t>ECO CABLE LOOP………………….</t>
  </si>
  <si>
    <t>ECO HERRINGBONE……………….</t>
  </si>
  <si>
    <t>ECO PETITE LOOP………………….</t>
  </si>
  <si>
    <t>ECO STIPPLE LOOP……………….</t>
  </si>
  <si>
    <t>ECO TWEED…………………………</t>
  </si>
  <si>
    <t>ECO VELVET………………………..</t>
  </si>
  <si>
    <t>ELEMENTS ………………………………</t>
  </si>
  <si>
    <t>ENCORE II ……………………………….</t>
  </si>
  <si>
    <t>FALLING LEAVES (Width 12')……………</t>
  </si>
  <si>
    <t>FILIGREE II………………………………..</t>
  </si>
  <si>
    <t>FLAMANDS PREMIUM WHITE……………………..</t>
  </si>
  <si>
    <t>FOSS (Width 12')……………………</t>
  </si>
  <si>
    <t>FOUR-SQUARED………………………….</t>
  </si>
  <si>
    <t>FREQUENCY……………………………..</t>
  </si>
  <si>
    <t>FRESCO (Width 12')……………………………</t>
  </si>
  <si>
    <t xml:space="preserve">GALET (Width 12') ………………………………. </t>
  </si>
  <si>
    <t>GILT……………………………………….</t>
  </si>
  <si>
    <t>GRAND CENTRAL (Width 16'4")………………….</t>
  </si>
  <si>
    <t>GRASSCLOTH ……………………………</t>
  </si>
  <si>
    <t>HAND-CUT (Width 12')………………………………..</t>
  </si>
  <si>
    <t>HARRINGTON ……………………………</t>
  </si>
  <si>
    <t>HOUSTON ST. ……………………………..</t>
  </si>
  <si>
    <t>HOUSTON ST. II ……………………………..</t>
  </si>
  <si>
    <t>IKHAYA …………………………………..</t>
  </si>
  <si>
    <t>INCA ………………………………………</t>
  </si>
  <si>
    <t>INCA MULTI-MIX</t>
  </si>
  <si>
    <t>INCA PREMIUM WHITE………………………………</t>
  </si>
  <si>
    <t>INGWE ……………………………………</t>
  </si>
  <si>
    <t>INKOSI ……………….…………………..</t>
  </si>
  <si>
    <t xml:space="preserve">KOHINOOR (Width 12')………………………………….. </t>
  </si>
  <si>
    <t>KRAAL ANCESTRY………………………</t>
  </si>
  <si>
    <t>KRAAL LEOPARD ……………………….</t>
  </si>
  <si>
    <t>KRAAL TIGRESS…………………………</t>
  </si>
  <si>
    <t>LACEWOOD………………………………</t>
  </si>
  <si>
    <t>LEVANTE (Width 12')………………………</t>
  </si>
  <si>
    <t>LEVEL…………………………………….</t>
  </si>
  <si>
    <t>LIGHTS……………………………………</t>
  </si>
  <si>
    <t>LINEKA ………………………………</t>
  </si>
  <si>
    <t>LINEN BAND……………………………..</t>
  </si>
  <si>
    <t>LINEN STRIPE……………………………</t>
  </si>
  <si>
    <t>LINEN……………………………………..</t>
  </si>
  <si>
    <t xml:space="preserve">LLAMA ………………………………. </t>
  </si>
  <si>
    <t>LLAMA RAYA ………………………..</t>
  </si>
  <si>
    <t>LORIENT PREMIUM WHITE…………………………</t>
  </si>
  <si>
    <t>LORIENT…………………………………..</t>
  </si>
  <si>
    <t>MADISON (Width 16'4")………………..</t>
  </si>
  <si>
    <t>MAGNIFIKA 12MM ………………....</t>
  </si>
  <si>
    <t>MAGNIFIKA 9MM ……………………</t>
  </si>
  <si>
    <t>MAGNIFIKA HEATHERS…………..</t>
  </si>
  <si>
    <t>MANHATTAN WEAVE (Width 12')……………….</t>
  </si>
  <si>
    <t>MANTA…………………………………….</t>
  </si>
  <si>
    <t>MAPLE ………………………………………………</t>
  </si>
  <si>
    <t xml:space="preserve">MARQUETRY (Width 12')……………………….. </t>
  </si>
  <si>
    <t>MERCER ST. II ………………………….</t>
  </si>
  <si>
    <t>METROPOLITAN ( Width 16'4")……….</t>
  </si>
  <si>
    <t>MIRADOR MULTI-MIX……………………….</t>
  </si>
  <si>
    <t>MIRADOR PREMIUM WHITE……………………….</t>
  </si>
  <si>
    <t>MIRADOR…………………………………</t>
  </si>
  <si>
    <t>MONET …………………………………..</t>
  </si>
  <si>
    <t>MOONBEAM ………………………………..</t>
  </si>
  <si>
    <t>MUSICA …………………………………..</t>
  </si>
  <si>
    <t>NEW KRAAL RUNNER BORDER (Width 31")……………………</t>
  </si>
  <si>
    <t>OXFORD………………………………….</t>
  </si>
  <si>
    <t>PARALLEL ……………………………….</t>
  </si>
  <si>
    <t>PATINA …………………………………..</t>
  </si>
  <si>
    <t>PIQUE II (Width 12') ………………………………</t>
  </si>
  <si>
    <t>PORTLAND DUO…………………………</t>
  </si>
  <si>
    <t>PORTLAND……………………………….</t>
  </si>
  <si>
    <t>POTOSI……………………………………</t>
  </si>
  <si>
    <t>PRESTON…………………………………</t>
  </si>
  <si>
    <t>PRINCE ST. …………………………………………..</t>
  </si>
  <si>
    <t>PROVENCE……………………………….</t>
  </si>
  <si>
    <t>QUADRANT……………………………….</t>
  </si>
  <si>
    <t>RIALTO…………………………………….</t>
  </si>
  <si>
    <t>RIVERBED………………………………………..</t>
  </si>
  <si>
    <t>ROSEWOOD ………………………………………..</t>
  </si>
  <si>
    <t>RUSTIKA ………………………………..</t>
  </si>
  <si>
    <t>RUSTIKA STRIPE……………………</t>
  </si>
  <si>
    <t>SAG HARBOR…………………………….</t>
  </si>
  <si>
    <t>SAN MARCO …………………………….</t>
  </si>
  <si>
    <t>SANGOMA………………………………..</t>
  </si>
  <si>
    <t>SATINE……………………………………</t>
  </si>
  <si>
    <t>SEQUOIA ………………………………..</t>
  </si>
  <si>
    <t>SHETLAND DUO…………………………..</t>
  </si>
  <si>
    <t>SKYE II……………………………………</t>
  </si>
  <si>
    <t>SOLITAIRE II……………………………..</t>
  </si>
  <si>
    <t>SOUTHAMPTON ………………………….</t>
  </si>
  <si>
    <t>SPRING ST. ………………………………………….</t>
  </si>
  <si>
    <t>SPRING ST. II ……………………………………………</t>
  </si>
  <si>
    <t>STARLIGHT……………………………….</t>
  </si>
  <si>
    <t>STATIC …………………………………..</t>
  </si>
  <si>
    <t>SYCAMORE……………………………..</t>
  </si>
  <si>
    <t>SYMMETRY ……………………………..</t>
  </si>
  <si>
    <t>TEARDROP……………………………….</t>
  </si>
  <si>
    <t>TEATRE…………………………………..</t>
  </si>
  <si>
    <t>THOMPSON ST. II ……………………….</t>
  </si>
  <si>
    <t>TREEBARK (Width 12') …………………………..</t>
  </si>
  <si>
    <t>TROIKA (Width 12') ………………………………</t>
  </si>
  <si>
    <t>TURKESTAN PLUS (Width 12')…………</t>
  </si>
  <si>
    <t>TUSSORE (Width 12') …………………</t>
  </si>
  <si>
    <t>VAN GOGH……………………………….</t>
  </si>
  <si>
    <t>VELLUTO (Width 12') …………………</t>
  </si>
  <si>
    <t>VENETIAN (Width 12') ……………………</t>
  </si>
  <si>
    <t>VIENNA……………………………………</t>
  </si>
  <si>
    <t>VINEYARD (Width 12') ………………………</t>
  </si>
  <si>
    <t>VOISIN…………………………………….</t>
  </si>
  <si>
    <t>WATERFALL……………………………….</t>
  </si>
  <si>
    <t>WATERLOO ……………………………..</t>
  </si>
  <si>
    <t>WAVELENGTH…………………………..</t>
  </si>
  <si>
    <t>XENIA……………………………………..</t>
  </si>
  <si>
    <t>16'4"</t>
  </si>
  <si>
    <t>Setup chg</t>
  </si>
  <si>
    <t>Wrap &amp; Ship</t>
  </si>
  <si>
    <t>$LF</t>
  </si>
  <si>
    <t>FT</t>
  </si>
  <si>
    <t>IN</t>
  </si>
  <si>
    <t>Machine Serging- cotton or wool:</t>
  </si>
  <si>
    <t>Hand Serging- cotton or wool:</t>
  </si>
  <si>
    <t xml:space="preserve">1) Enter feet and inches of your finished area rug </t>
  </si>
  <si>
    <t>Binding lr ft. needed</t>
  </si>
  <si>
    <t>BELLBRIDGE FABRICATED RUG ESTIMATOR</t>
  </si>
  <si>
    <t>Charges include all Miters, Setup &amp; Wrap Charges</t>
  </si>
  <si>
    <t xml:space="preserve">All calculations are estimated finished rug prices. </t>
  </si>
  <si>
    <t>Only Written Quotes from Bellbridge will be honored</t>
  </si>
  <si>
    <t xml:space="preserve">Narrow 1 1/4" cotton binding:                                 </t>
  </si>
  <si>
    <t xml:space="preserve">1/2" on face </t>
  </si>
  <si>
    <t xml:space="preserve">Medium 3" cotton binding: </t>
  </si>
  <si>
    <t>1.5" on face</t>
  </si>
  <si>
    <t xml:space="preserve">Wide 5"cotton binding: </t>
  </si>
  <si>
    <t>3" on face</t>
  </si>
  <si>
    <t xml:space="preserve">1/2" narrow cotton hand-binding: </t>
  </si>
  <si>
    <t>1/4" on face</t>
  </si>
  <si>
    <t xml:space="preserve">Fabricated rug can't be calculated if larger then the roll width </t>
  </si>
  <si>
    <t>Prices subjected to change without notice</t>
  </si>
  <si>
    <t>Rug Estimator Guidelines</t>
  </si>
  <si>
    <t>0 in</t>
  </si>
  <si>
    <t>0.1-2.99 in</t>
  </si>
  <si>
    <t>3.0 - 5.99 in</t>
  </si>
  <si>
    <t>6.0 - 11.99 in</t>
  </si>
  <si>
    <t>12.0 - 19.99 in</t>
  </si>
  <si>
    <t>20.0 + in</t>
  </si>
  <si>
    <t>4) Enter the width of the product from your price list</t>
  </si>
  <si>
    <t>5 Easy Steps to Estimating Your Fabricated Rug</t>
  </si>
  <si>
    <t xml:space="preserve">5) Enter the SY price from your price list </t>
  </si>
  <si>
    <t>Step 1- Enter the length and width of finished rug</t>
  </si>
  <si>
    <t>Step 2-Enter the Number 1 in a Binding Option</t>
  </si>
  <si>
    <r>
      <rPr>
        <b/>
        <u/>
        <sz val="11"/>
        <rFont val="Arial"/>
        <family val="2"/>
      </rPr>
      <t>Step 5</t>
    </r>
    <r>
      <rPr>
        <b/>
        <sz val="11"/>
        <rFont val="Arial"/>
        <family val="2"/>
      </rPr>
      <t xml:space="preserve"> - Enter SY price of product below</t>
    </r>
  </si>
  <si>
    <r>
      <t xml:space="preserve">Pattern </t>
    </r>
    <r>
      <rPr>
        <b/>
        <u/>
        <sz val="11"/>
        <color rgb="FF000000"/>
        <rFont val="Calibri"/>
        <family val="2"/>
      </rPr>
      <t>Length</t>
    </r>
    <r>
      <rPr>
        <b/>
        <sz val="11"/>
        <color rgb="FF000000"/>
        <rFont val="Calibri"/>
        <family val="2"/>
      </rPr>
      <t xml:space="preserve"> Repeat Range options</t>
    </r>
  </si>
  <si>
    <t>2) Enter the number 1 for the binding option</t>
  </si>
  <si>
    <t>3) Enter the number 1 next to the pattern repeat range in the length of your carpet</t>
  </si>
  <si>
    <t>Options</t>
  </si>
  <si>
    <r>
      <rPr>
        <b/>
        <u/>
        <sz val="8"/>
        <rFont val="Arial"/>
        <family val="2"/>
      </rPr>
      <t>Step 4</t>
    </r>
    <r>
      <rPr>
        <b/>
        <sz val="8"/>
        <rFont val="Arial"/>
        <family val="2"/>
      </rPr>
      <t xml:space="preserve"> - Enter the product width i.e.12, 13.2, or 16.4</t>
    </r>
  </si>
  <si>
    <r>
      <rPr>
        <b/>
        <u/>
        <sz val="8"/>
        <rFont val="Arial"/>
        <family val="2"/>
      </rPr>
      <t>Step 3</t>
    </r>
    <r>
      <rPr>
        <b/>
        <sz val="8"/>
        <rFont val="Arial"/>
        <family val="2"/>
      </rPr>
      <t xml:space="preserve"> - Enter the number 1 next to products repeat range</t>
    </r>
  </si>
  <si>
    <t>Pattern RPT formula</t>
  </si>
  <si>
    <t>12' Carpet width</t>
  </si>
  <si>
    <t>13'2" Carpet width</t>
  </si>
  <si>
    <t>16'4" Carpet width</t>
  </si>
  <si>
    <t>FABRICATED RUG ESTIMATOR</t>
  </si>
  <si>
    <t>1) Enter the finished size of your rug</t>
  </si>
  <si>
    <t>2) Enter X next to the preferred rug finish</t>
  </si>
  <si>
    <t>3) Enter the products pattern repeat in length</t>
  </si>
  <si>
    <t>4) Enter X next to the products width</t>
  </si>
  <si>
    <t>5) Enter the Square Yard price of the product</t>
  </si>
  <si>
    <r>
      <t xml:space="preserve">ALEXANDRA  </t>
    </r>
    <r>
      <rPr>
        <sz val="8"/>
        <color theme="0"/>
        <rFont val="Arial Narrow"/>
        <family val="2"/>
      </rPr>
      <t>(use Nicole Border)</t>
    </r>
  </si>
  <si>
    <r>
      <t xml:space="preserve">ANTOINETTE </t>
    </r>
    <r>
      <rPr>
        <sz val="8"/>
        <color theme="0"/>
        <rFont val="Arial Narrow"/>
        <family val="2"/>
      </rPr>
      <t xml:space="preserve"> (use Luxia Border)</t>
    </r>
  </si>
  <si>
    <r>
      <t xml:space="preserve">BAKERLOO </t>
    </r>
    <r>
      <rPr>
        <sz val="8"/>
        <color theme="0"/>
        <rFont val="Arial Narrow"/>
        <family val="2"/>
      </rPr>
      <t>(Tube Collection)</t>
    </r>
  </si>
  <si>
    <r>
      <t>BISCAY</t>
    </r>
    <r>
      <rPr>
        <sz val="8"/>
        <color theme="0"/>
        <rFont val="Arial Narrow"/>
        <family val="2"/>
      </rPr>
      <t xml:space="preserve"> </t>
    </r>
  </si>
  <si>
    <r>
      <t xml:space="preserve">BRONTE  </t>
    </r>
    <r>
      <rPr>
        <b/>
        <sz val="8"/>
        <color theme="0"/>
        <rFont val="Arial Narrow"/>
        <family val="2"/>
      </rPr>
      <t>(indoor/outdoor)</t>
    </r>
  </si>
  <si>
    <r>
      <t>CENTRE POINT</t>
    </r>
    <r>
      <rPr>
        <sz val="8"/>
        <color theme="0"/>
        <rFont val="Arial Narrow"/>
        <family val="2"/>
      </rPr>
      <t xml:space="preserve"> (Tube Collection)</t>
    </r>
  </si>
  <si>
    <r>
      <t xml:space="preserve">DANIELLE  </t>
    </r>
    <r>
      <rPr>
        <sz val="8"/>
        <color theme="0"/>
        <rFont val="Arial Narrow"/>
        <family val="2"/>
      </rPr>
      <t>(use Dunhill Border)</t>
    </r>
  </si>
  <si>
    <r>
      <t xml:space="preserve">DENVER   </t>
    </r>
    <r>
      <rPr>
        <sz val="8"/>
        <color theme="0"/>
        <rFont val="Arial Narrow"/>
        <family val="2"/>
      </rPr>
      <t>(Indoor/Outdoor)</t>
    </r>
  </si>
  <si>
    <r>
      <t xml:space="preserve">DONDEE  </t>
    </r>
    <r>
      <rPr>
        <b/>
        <sz val="8"/>
        <color theme="0"/>
        <rFont val="Arial Narrow"/>
        <family val="2"/>
      </rPr>
      <t>(indoor/outdoor)</t>
    </r>
  </si>
  <si>
    <r>
      <t xml:space="preserve">HEXAGON HOUSE (DH) </t>
    </r>
    <r>
      <rPr>
        <sz val="8"/>
        <color theme="0"/>
        <rFont val="Arial Narrow"/>
        <family val="2"/>
      </rPr>
      <t>(use Logo Border)</t>
    </r>
  </si>
  <si>
    <r>
      <t xml:space="preserve">IMPRESSIONS </t>
    </r>
    <r>
      <rPr>
        <sz val="8"/>
        <color theme="0"/>
        <rFont val="Arial Narrow"/>
        <family val="2"/>
      </rPr>
      <t xml:space="preserve"> (stock colors)</t>
    </r>
  </si>
  <si>
    <r>
      <t xml:space="preserve">IMPRESSIONS </t>
    </r>
    <r>
      <rPr>
        <sz val="8"/>
        <color theme="0"/>
        <rFont val="Arial Narrow"/>
        <family val="2"/>
      </rPr>
      <t>(special order colors min. 15')</t>
    </r>
  </si>
  <si>
    <r>
      <t>JUBILEE</t>
    </r>
    <r>
      <rPr>
        <sz val="8"/>
        <color theme="0"/>
        <rFont val="Arial Narrow"/>
        <family val="2"/>
      </rPr>
      <t xml:space="preserve"> (TUBE COLLECTION)</t>
    </r>
  </si>
  <si>
    <r>
      <t>MAINLINE</t>
    </r>
    <r>
      <rPr>
        <sz val="8"/>
        <color theme="0"/>
        <rFont val="Arial Narrow"/>
        <family val="2"/>
      </rPr>
      <t xml:space="preserve"> (TUBE COLLECTION)</t>
    </r>
  </si>
  <si>
    <r>
      <t xml:space="preserve">MARLA  </t>
    </r>
    <r>
      <rPr>
        <sz val="8"/>
        <color theme="0"/>
        <rFont val="Arial Narrow"/>
        <family val="2"/>
      </rPr>
      <t xml:space="preserve"> (use Tiara Border)</t>
    </r>
  </si>
  <si>
    <r>
      <t xml:space="preserve">MAYA  </t>
    </r>
    <r>
      <rPr>
        <sz val="8"/>
        <color theme="0"/>
        <rFont val="Arial Narrow"/>
        <family val="2"/>
      </rPr>
      <t>(Indoor/Outdoor)</t>
    </r>
  </si>
  <si>
    <r>
      <t xml:space="preserve">MELODY  </t>
    </r>
    <r>
      <rPr>
        <sz val="8"/>
        <color theme="0"/>
        <rFont val="Arial Narrow"/>
        <family val="2"/>
      </rPr>
      <t>(Indoor/Outdoor)</t>
    </r>
  </si>
  <si>
    <r>
      <t xml:space="preserve">MENDOZA  </t>
    </r>
    <r>
      <rPr>
        <sz val="8"/>
        <color theme="0"/>
        <rFont val="Arial Narrow"/>
        <family val="2"/>
      </rPr>
      <t>(Indoor/Outdoor)</t>
    </r>
  </si>
  <si>
    <r>
      <t xml:space="preserve">NAPA </t>
    </r>
    <r>
      <rPr>
        <sz val="8"/>
        <color theme="0"/>
        <rFont val="Arial Narrow"/>
        <family val="2"/>
      </rPr>
      <t xml:space="preserve"> (Indoor/Outdoor)</t>
    </r>
  </si>
  <si>
    <r>
      <t xml:space="preserve">OCTAGON (DH)  </t>
    </r>
    <r>
      <rPr>
        <sz val="8"/>
        <color theme="0"/>
        <rFont val="Arial Narrow"/>
        <family val="2"/>
      </rPr>
      <t>(use Honeycomb Border)</t>
    </r>
  </si>
  <si>
    <r>
      <t xml:space="preserve">PENNINGTON </t>
    </r>
    <r>
      <rPr>
        <sz val="8"/>
        <color theme="0"/>
        <rFont val="Arial Narrow"/>
        <family val="2"/>
      </rPr>
      <t>(use Luxia Border)</t>
    </r>
  </si>
  <si>
    <r>
      <t xml:space="preserve">PEYTON </t>
    </r>
    <r>
      <rPr>
        <sz val="8"/>
        <color theme="0"/>
        <rFont val="Arial Narrow"/>
        <family val="2"/>
      </rPr>
      <t>(use Emery Border)</t>
    </r>
  </si>
  <si>
    <r>
      <t>PICCADILLY</t>
    </r>
    <r>
      <rPr>
        <sz val="8"/>
        <color theme="0"/>
        <rFont val="Arial Narrow"/>
        <family val="2"/>
      </rPr>
      <t xml:space="preserve"> (TUBE COLLECTION)</t>
    </r>
  </si>
  <si>
    <r>
      <t xml:space="preserve">PONYO  </t>
    </r>
    <r>
      <rPr>
        <b/>
        <sz val="8"/>
        <color theme="0"/>
        <rFont val="Arial Narrow"/>
        <family val="2"/>
      </rPr>
      <t>(indoor/outdoor)</t>
    </r>
  </si>
  <si>
    <r>
      <t xml:space="preserve">PRESTON   </t>
    </r>
    <r>
      <rPr>
        <sz val="8"/>
        <color theme="0"/>
        <rFont val="Arial Narrow"/>
        <family val="2"/>
      </rPr>
      <t>(use Dunhill Border)</t>
    </r>
  </si>
  <si>
    <r>
      <t xml:space="preserve">REVERE COLLECTION </t>
    </r>
    <r>
      <rPr>
        <sz val="8"/>
        <color theme="0"/>
        <rFont val="Arial Narrow"/>
        <family val="2"/>
      </rPr>
      <t xml:space="preserve"> (Indoor/Outdoor)</t>
    </r>
  </si>
  <si>
    <r>
      <t xml:space="preserve">RONDELL  (NC)  </t>
    </r>
    <r>
      <rPr>
        <sz val="8"/>
        <color theme="0"/>
        <rFont val="Arial Narrow"/>
        <family val="2"/>
      </rPr>
      <t>(use Jalousey Border)</t>
    </r>
  </si>
  <si>
    <r>
      <t xml:space="preserve">RUMBA  </t>
    </r>
    <r>
      <rPr>
        <sz val="8"/>
        <color theme="0"/>
        <rFont val="Arial Narrow"/>
        <family val="2"/>
      </rPr>
      <t>(use Mambo Border)</t>
    </r>
  </si>
  <si>
    <r>
      <t xml:space="preserve">VINEYARD (CM)   </t>
    </r>
    <r>
      <rPr>
        <sz val="8"/>
        <color theme="0"/>
        <rFont val="Arial Narrow"/>
        <family val="2"/>
      </rPr>
      <t>(Indoor/Outdoor)</t>
    </r>
  </si>
  <si>
    <r>
      <t>WESTPORT</t>
    </r>
    <r>
      <rPr>
        <sz val="8"/>
        <color theme="0"/>
        <rFont val="Arial Narrow"/>
        <family val="2"/>
      </rPr>
      <t xml:space="preserve"> (use Carousel Border)</t>
    </r>
  </si>
  <si>
    <r>
      <t xml:space="preserve">WYCOMBE (DH)  </t>
    </r>
    <r>
      <rPr>
        <sz val="8"/>
        <color theme="0"/>
        <rFont val="Arial Narrow"/>
        <family val="2"/>
      </rPr>
      <t>(use Hexagon House II Border)</t>
    </r>
  </si>
  <si>
    <r>
      <t xml:space="preserve">YOGI (DH) </t>
    </r>
    <r>
      <rPr>
        <sz val="8"/>
        <color theme="0"/>
        <rFont val="Arial Narrow"/>
        <family val="2"/>
      </rPr>
      <t xml:space="preserve"> (use Honeycomb Border)</t>
    </r>
  </si>
  <si>
    <t>Inches</t>
  </si>
  <si>
    <t>Total Rug Price</t>
  </si>
  <si>
    <t>Product Name (Optional)</t>
  </si>
  <si>
    <t>Width</t>
  </si>
  <si>
    <t>Length</t>
  </si>
  <si>
    <r>
      <t xml:space="preserve">Pattern </t>
    </r>
    <r>
      <rPr>
        <u/>
        <sz val="11"/>
        <color rgb="FF000000"/>
        <rFont val="Arial Narrow"/>
        <family val="2"/>
      </rPr>
      <t>Length</t>
    </r>
    <r>
      <rPr>
        <sz val="11"/>
        <color rgb="FF000000"/>
        <rFont val="Arial Narrow"/>
        <family val="2"/>
      </rPr>
      <t xml:space="preserve"> Repeat on Price List</t>
    </r>
  </si>
  <si>
    <t xml:space="preserve">&gt; Fabricated rug can't be calculated if larger then the roll width </t>
  </si>
  <si>
    <t xml:space="preserve">&gt; All calculations are estimated finished rug prices </t>
  </si>
  <si>
    <t>&gt; Only Written Quotes from Bellbridge will be honored</t>
  </si>
  <si>
    <t>&gt; Prices subjected to change without notice</t>
  </si>
  <si>
    <t>15'9" Carpet width</t>
  </si>
  <si>
    <t>Broadloom Charge</t>
  </si>
  <si>
    <t>Binding/Serging Charge</t>
  </si>
  <si>
    <t>Rug Pad Price</t>
  </si>
  <si>
    <t>Optional</t>
  </si>
  <si>
    <t xml:space="preserve">Please inspect your rug upon receipt. No claims regarding transit damage or fabrication error will be accepted after 3 days. </t>
  </si>
  <si>
    <r>
      <rPr>
        <b/>
        <u/>
        <sz val="10"/>
        <rFont val="Arial Narrow"/>
        <family val="2"/>
      </rPr>
      <t>Step 5</t>
    </r>
    <r>
      <rPr>
        <b/>
        <sz val="10"/>
        <rFont val="Arial Narrow"/>
        <family val="2"/>
      </rPr>
      <t xml:space="preserve"> - Enter the Square Yard price of the product</t>
    </r>
  </si>
  <si>
    <r>
      <rPr>
        <b/>
        <u/>
        <sz val="10"/>
        <rFont val="Arial Narrow"/>
        <family val="2"/>
      </rPr>
      <t>Step 3</t>
    </r>
    <r>
      <rPr>
        <b/>
        <sz val="10"/>
        <rFont val="Arial Narrow"/>
        <family val="2"/>
      </rPr>
      <t xml:space="preserve"> - Enter the products pattern repeat in length</t>
    </r>
  </si>
  <si>
    <t>Step 1- Enter the finished size of your rug</t>
  </si>
  <si>
    <t>Step 2-Enter X next to the preferred rug finish</t>
  </si>
  <si>
    <r>
      <rPr>
        <b/>
        <u/>
        <sz val="10"/>
        <rFont val="Arial Narrow"/>
        <family val="2"/>
      </rPr>
      <t>Step 4</t>
    </r>
    <r>
      <rPr>
        <b/>
        <sz val="10"/>
        <rFont val="Arial Narrow"/>
        <family val="2"/>
      </rPr>
      <t xml:space="preserve"> - Enter an X for the carpet width</t>
    </r>
  </si>
  <si>
    <t>Total Rug price with Pad</t>
  </si>
  <si>
    <t xml:space="preserve">Narrow 1 1/4" machine binding:cotton or poly stich showing                          </t>
  </si>
  <si>
    <t>Wide 5"cotton binding: blind stiched mitered corners</t>
  </si>
  <si>
    <t>Effective Date: Feburary 1,2023</t>
  </si>
  <si>
    <t>Total with 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</si>
</sst>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&quot;$&quot;#,##0.0"/>
    <numFmt numFmtId="167" formatCode="_(&quot;$&quot;* #,##0_);_(&quot;$&quot;* \(#,##0\);_(&quot;$&quot;* &quot;-&quot;??_);_(@_)"/>
    <numFmt numFmtId="168" formatCode="0.0000"/>
  </numFmts>
  <fonts count="58">
    <font>
      <sz val="11"/>
      <color theme="1"/>
      <name val="Calibri"/>
      <family val="2"/>
      <scheme val="minor"/>
    </font>
    <font>
      <sz val="6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20"/>
      <name val="Calibri"/>
      <family val="2"/>
      <scheme val="minor"/>
    </font>
    <font>
      <sz val="11"/>
      <name val="Calibri"/>
      <family val="2"/>
    </font>
    <font>
      <sz val="10"/>
      <name val="Arial Narrow"/>
      <family val="2"/>
    </font>
    <font>
      <b/>
      <sz val="16"/>
      <color theme="1"/>
      <name val="Arial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name val="Arial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u/>
      <sz val="11"/>
      <color rgb="FF00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20"/>
      <color theme="0"/>
      <name val="Calibri"/>
      <family val="2"/>
      <scheme val="minor"/>
    </font>
    <font>
      <sz val="11"/>
      <color theme="0"/>
      <name val="Calibri"/>
      <family val="2"/>
    </font>
    <font>
      <b/>
      <u/>
      <sz val="10"/>
      <color theme="0"/>
      <name val="Arial"/>
      <family val="2"/>
    </font>
    <font>
      <b/>
      <u/>
      <sz val="8"/>
      <name val="Arial"/>
      <family val="2"/>
    </font>
    <font>
      <sz val="6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sz val="10"/>
      <color theme="0"/>
      <name val="Arial Narrow"/>
      <family val="2"/>
    </font>
    <font>
      <sz val="11"/>
      <color rgb="FF000000"/>
      <name val="Arial Narrow"/>
      <family val="2"/>
    </font>
    <font>
      <sz val="10"/>
      <color theme="1"/>
      <name val="Arial Narrow"/>
      <family val="2"/>
    </font>
    <font>
      <b/>
      <u/>
      <sz val="10"/>
      <color theme="0"/>
      <name val="Arial Narrow"/>
      <family val="2"/>
    </font>
    <font>
      <sz val="20"/>
      <name val="Arial Narrow"/>
      <family val="2"/>
    </font>
    <font>
      <b/>
      <sz val="10"/>
      <color theme="0"/>
      <name val="Arial Narrow"/>
      <family val="2"/>
    </font>
    <font>
      <sz val="20"/>
      <color theme="0"/>
      <name val="Arial Narrow"/>
      <family val="2"/>
    </font>
    <font>
      <sz val="8"/>
      <color theme="0"/>
      <name val="Arial Narrow"/>
      <family val="2"/>
    </font>
    <font>
      <b/>
      <sz val="8"/>
      <color theme="0"/>
      <name val="Arial Narrow"/>
      <family val="2"/>
    </font>
    <font>
      <sz val="6"/>
      <color theme="0"/>
      <name val="Arial Narrow"/>
      <family val="2"/>
    </font>
    <font>
      <b/>
      <u/>
      <sz val="11"/>
      <name val="Arial Narrow"/>
      <family val="2"/>
    </font>
    <font>
      <b/>
      <u/>
      <sz val="14"/>
      <name val="Arial Narrow"/>
      <family val="2"/>
    </font>
    <font>
      <sz val="14"/>
      <name val="Arial Narrow"/>
      <family val="2"/>
    </font>
    <font>
      <u/>
      <sz val="11"/>
      <color rgb="FF000000"/>
      <name val="Arial Narrow"/>
      <family val="2"/>
    </font>
    <font>
      <b/>
      <sz val="8"/>
      <color theme="1"/>
      <name val="Tahoma"/>
      <family val="2"/>
    </font>
    <font>
      <sz val="8"/>
      <color rgb="FF8F0D35"/>
      <name val="Calibri"/>
      <family val="2"/>
      <scheme val="minor"/>
    </font>
    <font>
      <b/>
      <u/>
      <sz val="10"/>
      <name val="Arial Narrow"/>
      <family val="2"/>
    </font>
    <font>
      <b/>
      <u/>
      <sz val="11"/>
      <color theme="1"/>
      <name val="High Tower Text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2" fillId="0" borderId="0"/>
  </cellStyleXfs>
  <cellXfs count="297">
    <xf numFmtId="0" fontId="0" fillId="0" borderId="0" xfId="0"/>
    <xf numFmtId="0" fontId="2" fillId="0" borderId="1" xfId="0" applyFont="1" applyBorder="1"/>
    <xf numFmtId="0" fontId="4" fillId="0" borderId="1" xfId="0" applyFont="1" applyBorder="1"/>
    <xf numFmtId="0" fontId="2" fillId="4" borderId="1" xfId="0" applyFont="1" applyFill="1" applyBorder="1"/>
    <xf numFmtId="0" fontId="9" fillId="0" borderId="1" xfId="0" applyFont="1" applyBorder="1"/>
    <xf numFmtId="44" fontId="2" fillId="0" borderId="1" xfId="0" applyNumberFormat="1" applyFont="1" applyBorder="1"/>
    <xf numFmtId="0" fontId="8" fillId="4" borderId="1" xfId="0" applyFont="1" applyFill="1" applyBorder="1"/>
    <xf numFmtId="164" fontId="11" fillId="4" borderId="1" xfId="0" applyNumberFormat="1" applyFont="1" applyFill="1" applyBorder="1"/>
    <xf numFmtId="0" fontId="8" fillId="0" borderId="1" xfId="0" applyFont="1" applyBorder="1"/>
    <xf numFmtId="0" fontId="9" fillId="4" borderId="1" xfId="0" applyFont="1" applyFill="1" applyBorder="1"/>
    <xf numFmtId="167" fontId="9" fillId="4" borderId="1" xfId="1" applyNumberFormat="1" applyFont="1" applyFill="1" applyBorder="1" applyAlignment="1">
      <alignment horizontal="left"/>
    </xf>
    <xf numFmtId="167" fontId="8" fillId="4" borderId="1" xfId="1" applyNumberFormat="1" applyFont="1" applyFill="1" applyBorder="1" applyAlignment="1">
      <alignment horizontal="left"/>
    </xf>
    <xf numFmtId="167" fontId="8" fillId="0" borderId="1" xfId="1" applyNumberFormat="1" applyFont="1" applyBorder="1"/>
    <xf numFmtId="0" fontId="11" fillId="4" borderId="1" xfId="0" applyFont="1" applyFill="1" applyBorder="1"/>
    <xf numFmtId="0" fontId="10" fillId="6" borderId="1" xfId="0" applyFont="1" applyFill="1" applyBorder="1" applyAlignment="1">
      <alignment horizontal="left"/>
    </xf>
    <xf numFmtId="0" fontId="0" fillId="0" borderId="1" xfId="0" applyBorder="1"/>
    <xf numFmtId="0" fontId="20" fillId="0" borderId="1" xfId="0" applyFont="1" applyBorder="1" applyAlignment="1">
      <alignment vertical="center"/>
    </xf>
    <xf numFmtId="0" fontId="20" fillId="4" borderId="1" xfId="0" applyFont="1" applyFill="1" applyBorder="1" applyAlignment="1">
      <alignment horizontal="left" vertical="center"/>
    </xf>
    <xf numFmtId="0" fontId="2" fillId="6" borderId="1" xfId="0" applyFont="1" applyFill="1" applyBorder="1"/>
    <xf numFmtId="0" fontId="2" fillId="0" borderId="5" xfId="0" applyFont="1" applyBorder="1"/>
    <xf numFmtId="0" fontId="0" fillId="4" borderId="1" xfId="0" applyFill="1" applyBorder="1"/>
    <xf numFmtId="0" fontId="11" fillId="0" borderId="1" xfId="0" applyFont="1" applyBorder="1"/>
    <xf numFmtId="0" fontId="10" fillId="0" borderId="1" xfId="0" applyFont="1" applyBorder="1"/>
    <xf numFmtId="0" fontId="22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2" fontId="8" fillId="0" borderId="1" xfId="0" applyNumberFormat="1" applyFont="1" applyBorder="1"/>
    <xf numFmtId="0" fontId="8" fillId="0" borderId="1" xfId="0" applyFont="1" applyBorder="1" applyAlignment="1">
      <alignment horizontal="left"/>
    </xf>
    <xf numFmtId="0" fontId="8" fillId="3" borderId="1" xfId="0" applyFont="1" applyFill="1" applyBorder="1"/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5" fillId="0" borderId="1" xfId="0" applyFont="1" applyBorder="1"/>
    <xf numFmtId="0" fontId="16" fillId="0" borderId="1" xfId="0" applyFont="1" applyBorder="1"/>
    <xf numFmtId="0" fontId="1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8" fillId="6" borderId="1" xfId="0" applyFont="1" applyFill="1" applyBorder="1" applyProtection="1">
      <protection locked="0"/>
    </xf>
    <xf numFmtId="0" fontId="14" fillId="0" borderId="1" xfId="0" applyFont="1" applyBorder="1" applyAlignment="1">
      <alignment horizontal="left" vertical="top"/>
    </xf>
    <xf numFmtId="6" fontId="9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8" fillId="6" borderId="1" xfId="0" applyFont="1" applyFill="1" applyBorder="1" applyAlignment="1" applyProtection="1">
      <alignment horizontal="center"/>
      <protection locked="0"/>
    </xf>
    <xf numFmtId="0" fontId="14" fillId="0" borderId="1" xfId="0" applyFont="1" applyBorder="1" applyAlignment="1">
      <alignment horizontal="left" vertical="top" wrapText="1"/>
    </xf>
    <xf numFmtId="8" fontId="9" fillId="0" borderId="1" xfId="0" applyNumberFormat="1" applyFont="1" applyBorder="1" applyAlignment="1">
      <alignment horizontal="left"/>
    </xf>
    <xf numFmtId="0" fontId="8" fillId="0" borderId="1" xfId="0" applyFont="1" applyBorder="1" applyAlignment="1" applyProtection="1">
      <alignment horizontal="right"/>
      <protection locked="0"/>
    </xf>
    <xf numFmtId="165" fontId="8" fillId="0" borderId="1" xfId="0" applyNumberFormat="1" applyFont="1" applyBorder="1" applyAlignment="1" applyProtection="1">
      <alignment horizontal="right"/>
      <protection locked="0"/>
    </xf>
    <xf numFmtId="0" fontId="8" fillId="4" borderId="1" xfId="0" applyFont="1" applyFill="1" applyBorder="1" applyProtection="1">
      <protection locked="0"/>
    </xf>
    <xf numFmtId="164" fontId="8" fillId="0" borderId="1" xfId="0" applyNumberFormat="1" applyFont="1" applyBorder="1" applyAlignment="1" applyProtection="1">
      <alignment horizontal="right"/>
      <protection locked="0"/>
    </xf>
    <xf numFmtId="0" fontId="21" fillId="0" borderId="1" xfId="0" applyFont="1" applyBorder="1"/>
    <xf numFmtId="2" fontId="8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2" fontId="8" fillId="4" borderId="1" xfId="0" applyNumberFormat="1" applyFont="1" applyFill="1" applyBorder="1"/>
    <xf numFmtId="0" fontId="10" fillId="4" borderId="1" xfId="0" applyFont="1" applyFill="1" applyBorder="1" applyAlignment="1">
      <alignment horizontal="center"/>
    </xf>
    <xf numFmtId="0" fontId="8" fillId="5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8" fillId="0" borderId="1" xfId="0" applyFont="1" applyBorder="1" applyAlignment="1">
      <alignment horizontal="center"/>
    </xf>
    <xf numFmtId="2" fontId="8" fillId="2" borderId="1" xfId="0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2" fontId="8" fillId="3" borderId="1" xfId="0" applyNumberFormat="1" applyFont="1" applyFill="1" applyBorder="1"/>
    <xf numFmtId="0" fontId="13" fillId="0" borderId="1" xfId="0" applyFont="1" applyBorder="1"/>
    <xf numFmtId="44" fontId="8" fillId="0" borderId="1" xfId="0" applyNumberFormat="1" applyFont="1" applyBorder="1"/>
    <xf numFmtId="0" fontId="17" fillId="4" borderId="1" xfId="0" applyFont="1" applyFill="1" applyBorder="1"/>
    <xf numFmtId="2" fontId="18" fillId="4" borderId="1" xfId="0" applyNumberFormat="1" applyFont="1" applyFill="1" applyBorder="1"/>
    <xf numFmtId="164" fontId="18" fillId="4" borderId="1" xfId="0" applyNumberFormat="1" applyFont="1" applyFill="1" applyBorder="1"/>
    <xf numFmtId="0" fontId="25" fillId="4" borderId="1" xfId="0" applyFont="1" applyFill="1" applyBorder="1"/>
    <xf numFmtId="7" fontId="26" fillId="4" borderId="1" xfId="0" applyNumberFormat="1" applyFont="1" applyFill="1" applyBorder="1" applyAlignment="1" applyProtection="1">
      <alignment horizontal="right"/>
      <protection locked="0"/>
    </xf>
    <xf numFmtId="0" fontId="26" fillId="4" borderId="1" xfId="0" applyFont="1" applyFill="1" applyBorder="1" applyAlignment="1">
      <alignment horizontal="right"/>
    </xf>
    <xf numFmtId="0" fontId="18" fillId="4" borderId="1" xfId="0" applyFont="1" applyFill="1" applyBorder="1"/>
    <xf numFmtId="1" fontId="18" fillId="4" borderId="1" xfId="0" applyNumberFormat="1" applyFont="1" applyFill="1" applyBorder="1"/>
    <xf numFmtId="44" fontId="26" fillId="4" borderId="1" xfId="0" applyNumberFormat="1" applyFont="1" applyFill="1" applyBorder="1" applyAlignment="1">
      <alignment horizontal="right"/>
    </xf>
    <xf numFmtId="1" fontId="26" fillId="4" borderId="1" xfId="0" applyNumberFormat="1" applyFont="1" applyFill="1" applyBorder="1"/>
    <xf numFmtId="2" fontId="18" fillId="4" borderId="1" xfId="0" applyNumberFormat="1" applyFont="1" applyFill="1" applyBorder="1" applyAlignment="1">
      <alignment horizontal="right"/>
    </xf>
    <xf numFmtId="164" fontId="18" fillId="2" borderId="1" xfId="0" applyNumberFormat="1" applyFont="1" applyFill="1" applyBorder="1" applyAlignment="1">
      <alignment horizontal="right"/>
    </xf>
    <xf numFmtId="0" fontId="26" fillId="4" borderId="1" xfId="0" applyFont="1" applyFill="1" applyBorder="1"/>
    <xf numFmtId="0" fontId="27" fillId="4" borderId="1" xfId="0" applyFont="1" applyFill="1" applyBorder="1" applyAlignment="1">
      <alignment horizontal="left"/>
    </xf>
    <xf numFmtId="0" fontId="27" fillId="4" borderId="1" xfId="0" applyFont="1" applyFill="1" applyBorder="1" applyAlignment="1">
      <alignment horizontal="center"/>
    </xf>
    <xf numFmtId="0" fontId="28" fillId="4" borderId="1" xfId="0" applyFont="1" applyFill="1" applyBorder="1"/>
    <xf numFmtId="44" fontId="18" fillId="4" borderId="1" xfId="0" applyNumberFormat="1" applyFont="1" applyFill="1" applyBorder="1"/>
    <xf numFmtId="44" fontId="26" fillId="4" borderId="1" xfId="0" applyNumberFormat="1" applyFont="1" applyFill="1" applyBorder="1"/>
    <xf numFmtId="0" fontId="18" fillId="4" borderId="1" xfId="0" applyFont="1" applyFill="1" applyBorder="1" applyAlignment="1">
      <alignment horizontal="left"/>
    </xf>
    <xf numFmtId="44" fontId="26" fillId="4" borderId="1" xfId="1" applyFont="1" applyFill="1" applyBorder="1"/>
    <xf numFmtId="0" fontId="1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horizontal="right"/>
    </xf>
    <xf numFmtId="2" fontId="8" fillId="0" borderId="5" xfId="0" applyNumberFormat="1" applyFont="1" applyBorder="1" applyAlignment="1">
      <alignment horizontal="right"/>
    </xf>
    <xf numFmtId="165" fontId="8" fillId="0" borderId="5" xfId="0" applyNumberFormat="1" applyFont="1" applyBorder="1" applyAlignment="1">
      <alignment horizontal="right"/>
    </xf>
    <xf numFmtId="7" fontId="26" fillId="4" borderId="6" xfId="0" applyNumberFormat="1" applyFont="1" applyFill="1" applyBorder="1" applyAlignment="1" applyProtection="1">
      <alignment horizontal="right"/>
      <protection locked="0"/>
    </xf>
    <xf numFmtId="0" fontId="26" fillId="4" borderId="6" xfId="0" applyFont="1" applyFill="1" applyBorder="1" applyAlignment="1">
      <alignment horizontal="right"/>
    </xf>
    <xf numFmtId="0" fontId="18" fillId="4" borderId="6" xfId="0" applyFont="1" applyFill="1" applyBorder="1"/>
    <xf numFmtId="1" fontId="18" fillId="4" borderId="6" xfId="0" applyNumberFormat="1" applyFont="1" applyFill="1" applyBorder="1"/>
    <xf numFmtId="44" fontId="26" fillId="4" borderId="6" xfId="0" applyNumberFormat="1" applyFont="1" applyFill="1" applyBorder="1" applyAlignment="1">
      <alignment horizontal="right"/>
    </xf>
    <xf numFmtId="1" fontId="26" fillId="4" borderId="6" xfId="0" applyNumberFormat="1" applyFont="1" applyFill="1" applyBorder="1"/>
    <xf numFmtId="2" fontId="18" fillId="4" borderId="6" xfId="0" applyNumberFormat="1" applyFont="1" applyFill="1" applyBorder="1" applyAlignment="1">
      <alignment horizontal="right"/>
    </xf>
    <xf numFmtId="164" fontId="18" fillId="2" borderId="6" xfId="0" applyNumberFormat="1" applyFont="1" applyFill="1" applyBorder="1" applyAlignment="1">
      <alignment horizontal="right"/>
    </xf>
    <xf numFmtId="0" fontId="8" fillId="0" borderId="3" xfId="0" applyFont="1" applyBorder="1"/>
    <xf numFmtId="0" fontId="8" fillId="0" borderId="7" xfId="0" applyFont="1" applyBorder="1"/>
    <xf numFmtId="0" fontId="10" fillId="0" borderId="5" xfId="0" applyFont="1" applyBorder="1"/>
    <xf numFmtId="0" fontId="8" fillId="6" borderId="4" xfId="0" applyFont="1" applyFill="1" applyBorder="1"/>
    <xf numFmtId="0" fontId="0" fillId="0" borderId="7" xfId="0" applyBorder="1"/>
    <xf numFmtId="0" fontId="21" fillId="0" borderId="7" xfId="0" applyFont="1" applyBorder="1"/>
    <xf numFmtId="0" fontId="23" fillId="0" borderId="7" xfId="0" applyFont="1" applyBorder="1" applyAlignment="1">
      <alignment vertical="center" wrapText="1"/>
    </xf>
    <xf numFmtId="0" fontId="20" fillId="0" borderId="6" xfId="0" applyFont="1" applyBorder="1" applyAlignment="1">
      <alignment vertical="center"/>
    </xf>
    <xf numFmtId="0" fontId="10" fillId="0" borderId="3" xfId="0" applyFont="1" applyBorder="1"/>
    <xf numFmtId="0" fontId="3" fillId="0" borderId="7" xfId="0" applyFont="1" applyBorder="1" applyAlignment="1">
      <alignment horizontal="center"/>
    </xf>
    <xf numFmtId="0" fontId="2" fillId="0" borderId="7" xfId="0" applyFont="1" applyBorder="1"/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8" xfId="0" applyFont="1" applyBorder="1"/>
    <xf numFmtId="0" fontId="2" fillId="0" borderId="8" xfId="0" applyFont="1" applyBorder="1"/>
    <xf numFmtId="2" fontId="8" fillId="0" borderId="8" xfId="0" applyNumberFormat="1" applyFont="1" applyBorder="1" applyAlignment="1">
      <alignment horizontal="centerContinuous"/>
    </xf>
    <xf numFmtId="165" fontId="8" fillId="0" borderId="8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8" fillId="0" borderId="10" xfId="0" applyFont="1" applyBorder="1"/>
    <xf numFmtId="0" fontId="3" fillId="0" borderId="11" xfId="0" applyFont="1" applyBorder="1" applyAlignment="1">
      <alignment horizontal="center"/>
    </xf>
    <xf numFmtId="7" fontId="2" fillId="6" borderId="12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Border="1" applyAlignment="1">
      <alignment horizontal="right"/>
    </xf>
    <xf numFmtId="0" fontId="8" fillId="0" borderId="13" xfId="0" applyFont="1" applyBorder="1"/>
    <xf numFmtId="1" fontId="8" fillId="4" borderId="13" xfId="0" applyNumberFormat="1" applyFont="1" applyFill="1" applyBorder="1"/>
    <xf numFmtId="44" fontId="2" fillId="0" borderId="13" xfId="0" applyNumberFormat="1" applyFont="1" applyBorder="1" applyAlignment="1">
      <alignment horizontal="right"/>
    </xf>
    <xf numFmtId="1" fontId="2" fillId="0" borderId="13" xfId="0" applyNumberFormat="1" applyFont="1" applyBorder="1"/>
    <xf numFmtId="2" fontId="8" fillId="0" borderId="13" xfId="0" applyNumberFormat="1" applyFont="1" applyBorder="1" applyAlignment="1">
      <alignment horizontal="right"/>
    </xf>
    <xf numFmtId="164" fontId="8" fillId="2" borderId="13" xfId="0" applyNumberFormat="1" applyFont="1" applyFill="1" applyBorder="1" applyAlignment="1">
      <alignment horizontal="right"/>
    </xf>
    <xf numFmtId="44" fontId="2" fillId="4" borderId="14" xfId="0" applyNumberFormat="1" applyFont="1" applyFill="1" applyBorder="1" applyAlignment="1">
      <alignment horizontal="right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/>
    <xf numFmtId="2" fontId="8" fillId="7" borderId="1" xfId="0" applyNumberFormat="1" applyFont="1" applyFill="1" applyBorder="1"/>
    <xf numFmtId="0" fontId="7" fillId="6" borderId="1" xfId="0" applyFont="1" applyFill="1" applyBorder="1" applyAlignment="1">
      <alignment horizontal="left"/>
    </xf>
    <xf numFmtId="0" fontId="31" fillId="0" borderId="0" xfId="0" applyFont="1" applyAlignment="1">
      <alignment horizontal="center"/>
    </xf>
    <xf numFmtId="0" fontId="32" fillId="0" borderId="0" xfId="0" applyFont="1"/>
    <xf numFmtId="0" fontId="14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165" fontId="32" fillId="0" borderId="0" xfId="0" applyNumberFormat="1" applyFont="1" applyAlignment="1">
      <alignment horizontal="right"/>
    </xf>
    <xf numFmtId="2" fontId="32" fillId="0" borderId="0" xfId="0" applyNumberFormat="1" applyFont="1"/>
    <xf numFmtId="0" fontId="32" fillId="0" borderId="0" xfId="0" applyFont="1" applyAlignment="1">
      <alignment horizontal="left"/>
    </xf>
    <xf numFmtId="0" fontId="32" fillId="3" borderId="0" xfId="0" applyFont="1" applyFill="1"/>
    <xf numFmtId="0" fontId="33" fillId="0" borderId="0" xfId="0" applyFont="1"/>
    <xf numFmtId="0" fontId="32" fillId="4" borderId="0" xfId="0" applyFont="1" applyFill="1"/>
    <xf numFmtId="0" fontId="36" fillId="0" borderId="0" xfId="0" applyFont="1"/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5" fillId="0" borderId="19" xfId="0" applyFont="1" applyBorder="1" applyAlignment="1">
      <alignment horizontal="center"/>
    </xf>
    <xf numFmtId="164" fontId="32" fillId="0" borderId="0" xfId="0" applyNumberFormat="1" applyFont="1"/>
    <xf numFmtId="0" fontId="32" fillId="0" borderId="0" xfId="0" applyFont="1" applyAlignment="1" applyProtection="1">
      <alignment horizontal="right"/>
      <protection locked="0"/>
    </xf>
    <xf numFmtId="165" fontId="32" fillId="0" borderId="0" xfId="0" applyNumberFormat="1" applyFont="1" applyAlignment="1" applyProtection="1">
      <alignment horizontal="right"/>
      <protection locked="0"/>
    </xf>
    <xf numFmtId="2" fontId="32" fillId="0" borderId="0" xfId="0" applyNumberFormat="1" applyFont="1" applyAlignment="1">
      <alignment horizontal="right"/>
    </xf>
    <xf numFmtId="0" fontId="38" fillId="4" borderId="0" xfId="0" applyFont="1" applyFill="1"/>
    <xf numFmtId="2" fontId="39" fillId="4" borderId="0" xfId="0" applyNumberFormat="1" applyFont="1" applyFill="1"/>
    <xf numFmtId="164" fontId="39" fillId="4" borderId="0" xfId="0" applyNumberFormat="1" applyFont="1" applyFill="1"/>
    <xf numFmtId="0" fontId="32" fillId="4" borderId="0" xfId="0" applyFont="1" applyFill="1" applyProtection="1">
      <protection locked="0"/>
    </xf>
    <xf numFmtId="0" fontId="14" fillId="4" borderId="1" xfId="0" applyFont="1" applyFill="1" applyBorder="1"/>
    <xf numFmtId="6" fontId="14" fillId="0" borderId="0" xfId="0" applyNumberFormat="1" applyFont="1" applyAlignment="1">
      <alignment horizontal="left"/>
    </xf>
    <xf numFmtId="8" fontId="14" fillId="0" borderId="0" xfId="0" applyNumberFormat="1" applyFont="1" applyAlignment="1">
      <alignment horizontal="left"/>
    </xf>
    <xf numFmtId="0" fontId="37" fillId="4" borderId="0" xfId="0" applyFont="1" applyFill="1" applyAlignment="1">
      <alignment horizontal="left"/>
    </xf>
    <xf numFmtId="164" fontId="32" fillId="0" borderId="0" xfId="0" applyNumberFormat="1" applyFont="1" applyAlignment="1" applyProtection="1">
      <alignment horizontal="right"/>
      <protection locked="0"/>
    </xf>
    <xf numFmtId="0" fontId="14" fillId="0" borderId="0" xfId="0" applyFont="1"/>
    <xf numFmtId="0" fontId="40" fillId="0" borderId="0" xfId="0" applyFont="1"/>
    <xf numFmtId="0" fontId="41" fillId="0" borderId="0" xfId="0" applyFont="1" applyAlignment="1">
      <alignment vertical="center"/>
    </xf>
    <xf numFmtId="0" fontId="14" fillId="4" borderId="0" xfId="0" applyFont="1" applyFill="1"/>
    <xf numFmtId="0" fontId="40" fillId="4" borderId="0" xfId="0" applyFont="1" applyFill="1"/>
    <xf numFmtId="0" fontId="42" fillId="0" borderId="0" xfId="0" applyFont="1"/>
    <xf numFmtId="0" fontId="14" fillId="4" borderId="0" xfId="0" applyFont="1" applyFill="1" applyAlignment="1">
      <alignment horizontal="center"/>
    </xf>
    <xf numFmtId="167" fontId="14" fillId="4" borderId="0" xfId="1" applyNumberFormat="1" applyFont="1" applyFill="1" applyAlignment="1">
      <alignment horizontal="left"/>
    </xf>
    <xf numFmtId="0" fontId="36" fillId="0" borderId="0" xfId="0" applyFont="1" applyAlignment="1">
      <alignment horizontal="right"/>
    </xf>
    <xf numFmtId="0" fontId="33" fillId="0" borderId="0" xfId="0" applyFont="1" applyAlignment="1">
      <alignment vertical="center" wrapText="1"/>
    </xf>
    <xf numFmtId="167" fontId="32" fillId="4" borderId="0" xfId="1" applyNumberFormat="1" applyFont="1" applyFill="1" applyAlignment="1">
      <alignment horizontal="left"/>
    </xf>
    <xf numFmtId="167" fontId="32" fillId="0" borderId="0" xfId="1" applyNumberFormat="1" applyFont="1"/>
    <xf numFmtId="2" fontId="32" fillId="4" borderId="0" xfId="0" applyNumberFormat="1" applyFont="1" applyFill="1"/>
    <xf numFmtId="0" fontId="32" fillId="5" borderId="0" xfId="0" applyFont="1" applyFill="1"/>
    <xf numFmtId="0" fontId="43" fillId="0" borderId="0" xfId="0" applyFont="1" applyAlignment="1">
      <alignment horizontal="centerContinuous"/>
    </xf>
    <xf numFmtId="0" fontId="39" fillId="0" borderId="0" xfId="0" applyFont="1" applyAlignment="1">
      <alignment horizontal="centerContinuous"/>
    </xf>
    <xf numFmtId="0" fontId="39" fillId="0" borderId="0" xfId="0" applyFont="1"/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2" fontId="39" fillId="2" borderId="0" xfId="0" applyNumberFormat="1" applyFont="1" applyFill="1" applyAlignment="1">
      <alignment horizontal="right"/>
    </xf>
    <xf numFmtId="165" fontId="39" fillId="2" borderId="0" xfId="0" applyNumberFormat="1" applyFont="1" applyFill="1" applyAlignment="1">
      <alignment horizontal="center"/>
    </xf>
    <xf numFmtId="0" fontId="40" fillId="0" borderId="0" xfId="0" applyFont="1" applyAlignment="1">
      <alignment horizontal="right"/>
    </xf>
    <xf numFmtId="1" fontId="39" fillId="4" borderId="0" xfId="0" applyNumberFormat="1" applyFont="1" applyFill="1"/>
    <xf numFmtId="44" fontId="40" fillId="0" borderId="0" xfId="0" applyNumberFormat="1" applyFont="1" applyAlignment="1">
      <alignment horizontal="center"/>
    </xf>
    <xf numFmtId="1" fontId="40" fillId="0" borderId="0" xfId="0" applyNumberFormat="1" applyFont="1"/>
    <xf numFmtId="2" fontId="39" fillId="0" borderId="0" xfId="0" applyNumberFormat="1" applyFont="1" applyAlignment="1">
      <alignment horizontal="right"/>
    </xf>
    <xf numFmtId="164" fontId="39" fillId="2" borderId="0" xfId="0" applyNumberFormat="1" applyFont="1" applyFill="1" applyAlignment="1">
      <alignment horizontal="right"/>
    </xf>
    <xf numFmtId="0" fontId="44" fillId="0" borderId="0" xfId="0" applyFont="1" applyAlignment="1">
      <alignment horizontal="center"/>
    </xf>
    <xf numFmtId="0" fontId="45" fillId="4" borderId="0" xfId="0" applyFont="1" applyFill="1"/>
    <xf numFmtId="7" fontId="40" fillId="4" borderId="0" xfId="0" applyNumberFormat="1" applyFont="1" applyFill="1" applyAlignment="1" applyProtection="1">
      <alignment horizontal="right"/>
      <protection locked="0"/>
    </xf>
    <xf numFmtId="0" fontId="40" fillId="4" borderId="0" xfId="0" applyFont="1" applyFill="1" applyAlignment="1">
      <alignment horizontal="right"/>
    </xf>
    <xf numFmtId="0" fontId="39" fillId="4" borderId="0" xfId="0" applyFont="1" applyFill="1"/>
    <xf numFmtId="44" fontId="40" fillId="4" borderId="0" xfId="0" applyNumberFormat="1" applyFont="1" applyFill="1" applyAlignment="1">
      <alignment horizontal="center"/>
    </xf>
    <xf numFmtId="1" fontId="40" fillId="4" borderId="0" xfId="0" applyNumberFormat="1" applyFont="1" applyFill="1"/>
    <xf numFmtId="2" fontId="39" fillId="4" borderId="0" xfId="0" applyNumberFormat="1" applyFont="1" applyFill="1" applyAlignment="1">
      <alignment horizontal="right"/>
    </xf>
    <xf numFmtId="44" fontId="40" fillId="4" borderId="0" xfId="0" applyNumberFormat="1" applyFont="1" applyFill="1" applyAlignment="1">
      <alignment horizontal="right"/>
    </xf>
    <xf numFmtId="0" fontId="46" fillId="4" borderId="0" xfId="0" applyFont="1" applyFill="1" applyAlignment="1">
      <alignment horizontal="left"/>
    </xf>
    <xf numFmtId="0" fontId="46" fillId="4" borderId="0" xfId="0" applyFont="1" applyFill="1" applyAlignment="1">
      <alignment horizontal="center"/>
    </xf>
    <xf numFmtId="44" fontId="39" fillId="4" borderId="0" xfId="0" applyNumberFormat="1" applyFont="1" applyFill="1"/>
    <xf numFmtId="44" fontId="40" fillId="4" borderId="0" xfId="0" applyNumberFormat="1" applyFont="1" applyFill="1"/>
    <xf numFmtId="0" fontId="39" fillId="4" borderId="0" xfId="0" applyFont="1" applyFill="1" applyAlignment="1">
      <alignment horizontal="left"/>
    </xf>
    <xf numFmtId="44" fontId="40" fillId="4" borderId="0" xfId="1" applyFont="1" applyFill="1"/>
    <xf numFmtId="44" fontId="45" fillId="4" borderId="0" xfId="0" applyNumberFormat="1" applyFont="1" applyFill="1"/>
    <xf numFmtId="44" fontId="45" fillId="4" borderId="0" xfId="1" applyFont="1" applyFill="1"/>
    <xf numFmtId="164" fontId="45" fillId="4" borderId="0" xfId="0" applyNumberFormat="1" applyFont="1" applyFill="1"/>
    <xf numFmtId="12" fontId="46" fillId="4" borderId="0" xfId="0" applyNumberFormat="1" applyFont="1" applyFill="1" applyAlignment="1">
      <alignment horizontal="center"/>
    </xf>
    <xf numFmtId="16" fontId="46" fillId="4" borderId="0" xfId="0" applyNumberFormat="1" applyFont="1" applyFill="1" applyAlignment="1">
      <alignment horizontal="center"/>
    </xf>
    <xf numFmtId="166" fontId="39" fillId="2" borderId="0" xfId="0" applyNumberFormat="1" applyFont="1" applyFill="1" applyAlignment="1">
      <alignment horizontal="right"/>
    </xf>
    <xf numFmtId="0" fontId="49" fillId="4" borderId="0" xfId="0" applyFont="1" applyFill="1" applyAlignment="1">
      <alignment horizontal="center"/>
    </xf>
    <xf numFmtId="0" fontId="40" fillId="4" borderId="0" xfId="0" applyFont="1" applyFill="1" applyAlignment="1">
      <alignment horizontal="center"/>
    </xf>
    <xf numFmtId="0" fontId="39" fillId="4" borderId="0" xfId="0" applyFont="1" applyFill="1" applyAlignment="1">
      <alignment horizontal="right"/>
    </xf>
    <xf numFmtId="165" fontId="39" fillId="4" borderId="0" xfId="0" applyNumberFormat="1" applyFont="1" applyFill="1" applyAlignment="1">
      <alignment horizontal="right"/>
    </xf>
    <xf numFmtId="0" fontId="31" fillId="4" borderId="0" xfId="0" applyFont="1" applyFill="1" applyAlignment="1">
      <alignment horizontal="center"/>
    </xf>
    <xf numFmtId="0" fontId="32" fillId="4" borderId="0" xfId="0" applyFont="1" applyFill="1" applyAlignment="1">
      <alignment horizontal="right"/>
    </xf>
    <xf numFmtId="165" fontId="32" fillId="4" borderId="0" xfId="0" applyNumberFormat="1" applyFont="1" applyFill="1" applyAlignment="1">
      <alignment horizontal="right"/>
    </xf>
    <xf numFmtId="0" fontId="32" fillId="4" borderId="0" xfId="0" applyFont="1" applyFill="1" applyAlignment="1">
      <alignment horizontal="left"/>
    </xf>
    <xf numFmtId="0" fontId="32" fillId="0" borderId="18" xfId="0" applyFont="1" applyBorder="1" applyAlignment="1">
      <alignment horizontal="left" vertical="top"/>
    </xf>
    <xf numFmtId="0" fontId="32" fillId="0" borderId="3" xfId="0" applyFont="1" applyBorder="1" applyAlignment="1">
      <alignment horizontal="left" vertical="top" wrapText="1"/>
    </xf>
    <xf numFmtId="8" fontId="32" fillId="0" borderId="7" xfId="0" applyNumberFormat="1" applyFont="1" applyBorder="1" applyAlignment="1">
      <alignment horizontal="left"/>
    </xf>
    <xf numFmtId="0" fontId="52" fillId="0" borderId="0" xfId="0" applyFont="1"/>
    <xf numFmtId="2" fontId="52" fillId="0" borderId="0" xfId="0" applyNumberFormat="1" applyFont="1"/>
    <xf numFmtId="0" fontId="52" fillId="5" borderId="0" xfId="0" applyFont="1" applyFill="1"/>
    <xf numFmtId="0" fontId="52" fillId="0" borderId="0" xfId="0" applyFont="1" applyAlignment="1">
      <alignment horizontal="left"/>
    </xf>
    <xf numFmtId="0" fontId="52" fillId="3" borderId="0" xfId="0" applyFont="1" applyFill="1"/>
    <xf numFmtId="0" fontId="51" fillId="0" borderId="0" xfId="0" applyFont="1" applyAlignment="1">
      <alignment horizontal="center"/>
    </xf>
    <xf numFmtId="2" fontId="51" fillId="0" borderId="0" xfId="0" applyNumberFormat="1" applyFont="1" applyAlignment="1">
      <alignment horizontal="center"/>
    </xf>
    <xf numFmtId="0" fontId="52" fillId="0" borderId="0" xfId="0" applyFont="1" applyAlignment="1">
      <alignment horizontal="right"/>
    </xf>
    <xf numFmtId="2" fontId="52" fillId="7" borderId="0" xfId="0" applyNumberFormat="1" applyFont="1" applyFill="1"/>
    <xf numFmtId="164" fontId="52" fillId="0" borderId="0" xfId="0" applyNumberFormat="1" applyFont="1"/>
    <xf numFmtId="0" fontId="52" fillId="0" borderId="0" xfId="0" applyFont="1" applyAlignment="1">
      <alignment horizontal="center"/>
    </xf>
    <xf numFmtId="2" fontId="52" fillId="3" borderId="0" xfId="0" applyNumberFormat="1" applyFont="1" applyFill="1"/>
    <xf numFmtId="44" fontId="52" fillId="0" borderId="0" xfId="0" applyNumberFormat="1" applyFont="1"/>
    <xf numFmtId="0" fontId="50" fillId="0" borderId="0" xfId="0" applyFont="1"/>
    <xf numFmtId="0" fontId="14" fillId="0" borderId="3" xfId="0" applyFont="1" applyBorder="1" applyAlignment="1">
      <alignment horizontal="center" vertical="center"/>
    </xf>
    <xf numFmtId="0" fontId="50" fillId="0" borderId="1" xfId="0" applyFont="1" applyBorder="1"/>
    <xf numFmtId="0" fontId="32" fillId="0" borderId="3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41" fillId="0" borderId="6" xfId="0" applyFont="1" applyBorder="1" applyAlignment="1">
      <alignment vertical="center"/>
    </xf>
    <xf numFmtId="164" fontId="32" fillId="0" borderId="0" xfId="0" applyNumberFormat="1" applyFont="1" applyAlignment="1">
      <alignment horizontal="right"/>
    </xf>
    <xf numFmtId="168" fontId="32" fillId="0" borderId="0" xfId="0" applyNumberFormat="1" applyFont="1"/>
    <xf numFmtId="0" fontId="32" fillId="8" borderId="27" xfId="0" applyFont="1" applyFill="1" applyBorder="1" applyAlignment="1" applyProtection="1">
      <alignment horizontal="center"/>
      <protection locked="0"/>
    </xf>
    <xf numFmtId="0" fontId="32" fillId="8" borderId="28" xfId="0" applyFont="1" applyFill="1" applyBorder="1" applyAlignment="1" applyProtection="1">
      <alignment horizontal="center"/>
      <protection locked="0"/>
    </xf>
    <xf numFmtId="0" fontId="32" fillId="8" borderId="29" xfId="0" applyFont="1" applyFill="1" applyBorder="1" applyAlignment="1" applyProtection="1">
      <alignment horizontal="center"/>
      <protection locked="0"/>
    </xf>
    <xf numFmtId="0" fontId="32" fillId="8" borderId="30" xfId="0" applyFont="1" applyFill="1" applyBorder="1" applyAlignment="1" applyProtection="1">
      <alignment horizontal="center"/>
      <protection locked="0"/>
    </xf>
    <xf numFmtId="0" fontId="32" fillId="8" borderId="15" xfId="0" applyFont="1" applyFill="1" applyBorder="1" applyAlignment="1" applyProtection="1">
      <alignment horizontal="center"/>
      <protection locked="0"/>
    </xf>
    <xf numFmtId="0" fontId="32" fillId="8" borderId="16" xfId="0" applyFont="1" applyFill="1" applyBorder="1" applyAlignment="1" applyProtection="1">
      <alignment horizontal="center"/>
      <protection locked="0"/>
    </xf>
    <xf numFmtId="0" fontId="32" fillId="8" borderId="34" xfId="0" applyFont="1" applyFill="1" applyBorder="1" applyAlignment="1" applyProtection="1">
      <alignment horizontal="center"/>
      <protection locked="0"/>
    </xf>
    <xf numFmtId="0" fontId="32" fillId="8" borderId="17" xfId="0" applyFont="1" applyFill="1" applyBorder="1" applyAlignment="1" applyProtection="1">
      <alignment horizontal="center"/>
      <protection locked="0"/>
    </xf>
    <xf numFmtId="7" fontId="32" fillId="8" borderId="4" xfId="0" applyNumberFormat="1" applyFont="1" applyFill="1" applyBorder="1" applyAlignment="1" applyProtection="1">
      <alignment horizontal="right"/>
      <protection locked="0"/>
    </xf>
    <xf numFmtId="2" fontId="32" fillId="8" borderId="0" xfId="0" applyNumberFormat="1" applyFont="1" applyFill="1" applyAlignment="1">
      <alignment horizontal="right"/>
    </xf>
    <xf numFmtId="165" fontId="32" fillId="8" borderId="0" xfId="0" applyNumberFormat="1" applyFont="1" applyFill="1" applyAlignment="1">
      <alignment horizontal="right"/>
    </xf>
    <xf numFmtId="0" fontId="32" fillId="8" borderId="0" xfId="0" applyFont="1" applyFill="1"/>
    <xf numFmtId="0" fontId="32" fillId="8" borderId="0" xfId="0" applyFont="1" applyFill="1" applyAlignment="1">
      <alignment horizontal="right"/>
    </xf>
    <xf numFmtId="0" fontId="39" fillId="8" borderId="0" xfId="0" applyFont="1" applyFill="1" applyAlignment="1">
      <alignment horizontal="centerContinuous"/>
    </xf>
    <xf numFmtId="2" fontId="39" fillId="8" borderId="0" xfId="0" applyNumberFormat="1" applyFont="1" applyFill="1" applyAlignment="1">
      <alignment horizontal="centerContinuous"/>
    </xf>
    <xf numFmtId="165" fontId="39" fillId="8" borderId="0" xfId="0" applyNumberFormat="1" applyFont="1" applyFill="1" applyAlignment="1">
      <alignment horizontal="right"/>
    </xf>
    <xf numFmtId="0" fontId="32" fillId="8" borderId="4" xfId="0" applyFont="1" applyFill="1" applyBorder="1" applyAlignment="1" applyProtection="1">
      <alignment horizontal="center"/>
      <protection locked="0"/>
    </xf>
    <xf numFmtId="0" fontId="55" fillId="0" borderId="0" xfId="0" applyFont="1" applyAlignment="1">
      <alignment vertical="center"/>
    </xf>
    <xf numFmtId="0" fontId="54" fillId="0" borderId="4" xfId="0" applyFont="1" applyBorder="1" applyAlignment="1">
      <alignment horizontal="justify" vertical="center"/>
    </xf>
    <xf numFmtId="0" fontId="56" fillId="0" borderId="1" xfId="0" applyFont="1" applyBorder="1" applyAlignment="1">
      <alignment horizontal="center"/>
    </xf>
    <xf numFmtId="0" fontId="57" fillId="0" borderId="0" xfId="0" applyFont="1" applyAlignment="1">
      <alignment vertical="center"/>
    </xf>
    <xf numFmtId="0" fontId="56" fillId="4" borderId="5" xfId="0" applyFont="1" applyFill="1" applyBorder="1" applyAlignment="1">
      <alignment horizontal="center"/>
    </xf>
    <xf numFmtId="0" fontId="35" fillId="4" borderId="31" xfId="0" applyFont="1" applyFill="1" applyBorder="1" applyAlignment="1">
      <alignment horizontal="left"/>
    </xf>
    <xf numFmtId="0" fontId="35" fillId="4" borderId="32" xfId="0" applyFont="1" applyFill="1" applyBorder="1" applyAlignment="1">
      <alignment horizontal="left"/>
    </xf>
    <xf numFmtId="0" fontId="35" fillId="0" borderId="32" xfId="0" applyFont="1" applyBorder="1" applyAlignment="1">
      <alignment horizontal="left" wrapText="1"/>
    </xf>
    <xf numFmtId="0" fontId="35" fillId="0" borderId="32" xfId="0" applyFont="1" applyBorder="1" applyAlignment="1">
      <alignment horizontal="left"/>
    </xf>
    <xf numFmtId="0" fontId="35" fillId="0" borderId="20" xfId="0" applyFont="1" applyBorder="1" applyAlignment="1">
      <alignment horizontal="left"/>
    </xf>
    <xf numFmtId="0" fontId="35" fillId="8" borderId="4" xfId="0" applyFont="1" applyFill="1" applyBorder="1" applyAlignment="1">
      <alignment horizontal="left"/>
    </xf>
    <xf numFmtId="0" fontId="14" fillId="4" borderId="0" xfId="0" applyFont="1" applyFill="1" applyBorder="1"/>
    <xf numFmtId="7" fontId="32" fillId="8" borderId="4" xfId="0" applyNumberFormat="1" applyFont="1" applyFill="1" applyBorder="1" applyAlignment="1" applyProtection="1">
      <alignment horizontal="right"/>
    </xf>
    <xf numFmtId="164" fontId="32" fillId="0" borderId="7" xfId="0" applyNumberFormat="1" applyFont="1" applyBorder="1" applyAlignment="1" applyProtection="1">
      <alignment horizontal="left"/>
    </xf>
    <xf numFmtId="164" fontId="32" fillId="0" borderId="19" xfId="0" applyNumberFormat="1" applyFont="1" applyBorder="1" applyAlignment="1" applyProtection="1">
      <alignment horizontal="left"/>
    </xf>
    <xf numFmtId="0" fontId="32" fillId="4" borderId="17" xfId="0" applyFont="1" applyFill="1" applyBorder="1" applyAlignment="1" applyProtection="1">
      <alignment horizontal="center"/>
    </xf>
    <xf numFmtId="0" fontId="32" fillId="4" borderId="16" xfId="0" applyFont="1" applyFill="1" applyBorder="1" applyAlignment="1" applyProtection="1">
      <alignment horizontal="center"/>
    </xf>
    <xf numFmtId="7" fontId="32" fillId="8" borderId="20" xfId="0" applyNumberFormat="1" applyFont="1" applyFill="1" applyBorder="1" applyAlignment="1" applyProtection="1">
      <alignment horizontal="right"/>
    </xf>
    <xf numFmtId="0" fontId="32" fillId="0" borderId="0" xfId="0" applyFont="1" applyAlignment="1" applyProtection="1">
      <alignment horizontal="right"/>
    </xf>
    <xf numFmtId="7" fontId="32" fillId="8" borderId="0" xfId="0" applyNumberFormat="1" applyFont="1" applyFill="1" applyAlignment="1" applyProtection="1">
      <alignment horizontal="right"/>
    </xf>
    <xf numFmtId="0" fontId="50" fillId="8" borderId="33" xfId="0" applyFont="1" applyFill="1" applyBorder="1" applyAlignment="1" applyProtection="1">
      <alignment horizontal="center" wrapText="1"/>
    </xf>
    <xf numFmtId="0" fontId="36" fillId="8" borderId="15" xfId="0" applyFont="1" applyFill="1" applyBorder="1" applyAlignment="1" applyProtection="1">
      <alignment horizontal="center"/>
    </xf>
    <xf numFmtId="0" fontId="32" fillId="4" borderId="6" xfId="0" applyFont="1" applyFill="1" applyBorder="1" applyAlignment="1" applyProtection="1">
      <alignment horizontal="center"/>
    </xf>
    <xf numFmtId="0" fontId="50" fillId="8" borderId="31" xfId="0" applyFont="1" applyFill="1" applyBorder="1" applyAlignment="1" applyProtection="1">
      <alignment horizontal="center" vertical="center" wrapText="1"/>
    </xf>
    <xf numFmtId="0" fontId="50" fillId="8" borderId="32" xfId="0" applyFont="1" applyFill="1" applyBorder="1" applyAlignment="1" applyProtection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35" fillId="4" borderId="0" xfId="0" applyFont="1" applyFill="1" applyAlignment="1">
      <alignment horizontal="left"/>
    </xf>
    <xf numFmtId="0" fontId="50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7" fillId="6" borderId="1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FFCC"/>
      <color rgb="FF000000"/>
      <color rgb="FFFF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0</xdr:rowOff>
    </xdr:from>
    <xdr:to>
      <xdr:col>0</xdr:col>
      <xdr:colOff>1593850</xdr:colOff>
      <xdr:row>5</xdr:row>
      <xdr:rowOff>30513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93700"/>
          <a:ext cx="1536700" cy="602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472"/>
  <sheetViews>
    <sheetView tabSelected="1" zoomScaleNormal="100" workbookViewId="0">
      <selection activeCell="H26" sqref="H26"/>
    </sheetView>
  </sheetViews>
  <sheetFormatPr defaultColWidth="9.140625" defaultRowHeight="16.5"/>
  <cols>
    <col min="1" max="1" width="40.85546875" style="138" customWidth="1"/>
    <col min="2" max="2" width="11.5703125" style="139" customWidth="1"/>
    <col min="3" max="3" width="6.28515625" style="139" customWidth="1"/>
    <col min="4" max="4" width="0.28515625" style="139" customWidth="1"/>
    <col min="5" max="5" width="0.140625" style="139" customWidth="1"/>
    <col min="6" max="6" width="1.5703125" style="139" hidden="1" customWidth="1"/>
    <col min="7" max="7" width="47.140625" style="139" customWidth="1"/>
    <col min="8" max="8" width="12.28515625" style="140" customWidth="1"/>
    <col min="9" max="9" width="7.140625" style="139" customWidth="1"/>
    <col min="10" max="10" width="7.5703125" style="141" hidden="1" customWidth="1"/>
    <col min="11" max="11" width="10.7109375" style="141" hidden="1" customWidth="1"/>
    <col min="12" max="12" width="10.5703125" style="142" hidden="1" customWidth="1"/>
    <col min="13" max="13" width="21.5703125" style="141" customWidth="1"/>
    <col min="14" max="14" width="9.140625" style="139" hidden="1" customWidth="1"/>
    <col min="15" max="15" width="11.28515625" style="143" hidden="1" customWidth="1"/>
    <col min="16" max="16" width="9.140625" style="143" hidden="1" customWidth="1"/>
    <col min="17" max="23" width="9.140625" style="139" hidden="1" customWidth="1"/>
    <col min="24" max="24" width="12.5703125" style="139" hidden="1" customWidth="1"/>
    <col min="25" max="25" width="9.140625" style="139" hidden="1" customWidth="1"/>
    <col min="26" max="26" width="12.85546875" style="139" hidden="1" customWidth="1"/>
    <col min="27" max="27" width="12.140625" style="139" hidden="1" customWidth="1"/>
    <col min="28" max="28" width="9.140625" style="139" hidden="1" customWidth="1"/>
    <col min="29" max="29" width="10.28515625" style="139" hidden="1" customWidth="1"/>
    <col min="30" max="30" width="9.140625" style="139" hidden="1" customWidth="1"/>
    <col min="31" max="31" width="19.7109375" style="144" hidden="1" customWidth="1"/>
    <col min="32" max="32" width="12.85546875" style="139" hidden="1" customWidth="1"/>
    <col min="33" max="35" width="9.140625" style="139" hidden="1" customWidth="1"/>
    <col min="36" max="36" width="9.140625" style="145" hidden="1" customWidth="1"/>
    <col min="37" max="49" width="9.140625" style="139" hidden="1" customWidth="1"/>
    <col min="50" max="50" width="13.85546875" style="139" hidden="1" customWidth="1"/>
    <col min="51" max="53" width="9.140625" style="139" hidden="1" customWidth="1"/>
    <col min="54" max="54" width="16" style="139" hidden="1" customWidth="1"/>
    <col min="55" max="81" width="9.140625" style="139" hidden="1" customWidth="1"/>
    <col min="82" max="82" width="8.5703125" style="139" hidden="1" customWidth="1"/>
    <col min="83" max="144" width="9.140625" style="139" hidden="1" customWidth="1"/>
    <col min="145" max="207" width="9.140625" style="139" customWidth="1"/>
    <col min="208" max="16384" width="9.140625" style="139"/>
  </cols>
  <sheetData>
    <row r="1" spans="1:82" ht="12.95" customHeight="1">
      <c r="O1" s="143">
        <f>7.5/12</f>
        <v>0.625</v>
      </c>
    </row>
    <row r="2" spans="1:82">
      <c r="A2" s="264"/>
    </row>
    <row r="5" spans="1:82" ht="3" customHeight="1">
      <c r="A5" s="193"/>
    </row>
    <row r="6" spans="1:82">
      <c r="A6" s="267" t="s">
        <v>588</v>
      </c>
      <c r="B6" s="146"/>
      <c r="G6" s="139" t="s">
        <v>650</v>
      </c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</row>
    <row r="7" spans="1:82" ht="6" customHeight="1" thickBot="1"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</row>
    <row r="8" spans="1:82">
      <c r="G8" s="292" t="s">
        <v>565</v>
      </c>
      <c r="H8" s="293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</row>
    <row r="9" spans="1:82" ht="17.25" thickBot="1">
      <c r="A9" s="291" t="s">
        <v>573</v>
      </c>
      <c r="B9" s="291"/>
      <c r="G9" s="294" t="s">
        <v>632</v>
      </c>
      <c r="H9" s="29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</row>
    <row r="10" spans="1:82">
      <c r="A10" s="269" t="s">
        <v>589</v>
      </c>
      <c r="B10" s="147"/>
      <c r="G10" s="294" t="s">
        <v>633</v>
      </c>
      <c r="H10" s="29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</row>
    <row r="11" spans="1:82">
      <c r="A11" s="270" t="s">
        <v>590</v>
      </c>
      <c r="B11" s="147"/>
      <c r="G11" s="294" t="s">
        <v>634</v>
      </c>
      <c r="H11" s="29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</row>
    <row r="12" spans="1:82" ht="18.75" customHeight="1">
      <c r="A12" s="271" t="s">
        <v>591</v>
      </c>
      <c r="B12" s="147"/>
      <c r="G12" s="294" t="s">
        <v>635</v>
      </c>
      <c r="H12" s="29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</row>
    <row r="13" spans="1:82" ht="17.25" thickBot="1">
      <c r="A13" s="272" t="s">
        <v>592</v>
      </c>
      <c r="B13" s="147"/>
      <c r="G13" s="289"/>
      <c r="H13" s="290"/>
      <c r="I13" s="165"/>
      <c r="K13" s="245"/>
    </row>
    <row r="14" spans="1:82" ht="17.25" thickBot="1">
      <c r="A14" s="273" t="s">
        <v>593</v>
      </c>
      <c r="B14" s="148"/>
      <c r="K14" s="155"/>
      <c r="R14" s="143"/>
      <c r="S14" s="246"/>
    </row>
    <row r="15" spans="1:82" hidden="1">
      <c r="A15" s="149"/>
      <c r="B15" s="148"/>
    </row>
    <row r="16" spans="1:82" hidden="1">
      <c r="B16" s="148"/>
    </row>
    <row r="17" spans="1:93" hidden="1">
      <c r="A17" s="149"/>
      <c r="B17" s="148"/>
      <c r="O17" s="143">
        <f>SUM(H26:H31)</f>
        <v>0</v>
      </c>
      <c r="Z17" s="139" t="s">
        <v>584</v>
      </c>
    </row>
    <row r="18" spans="1:93" hidden="1">
      <c r="A18" s="149"/>
      <c r="B18" s="148"/>
    </row>
    <row r="19" spans="1:93" hidden="1">
      <c r="B19" s="148"/>
    </row>
    <row r="20" spans="1:93" hidden="1">
      <c r="B20" s="148"/>
    </row>
    <row r="21" spans="1:93" hidden="1"/>
    <row r="22" spans="1:93" hidden="1">
      <c r="A22" s="150"/>
    </row>
    <row r="23" spans="1:93" hidden="1"/>
    <row r="24" spans="1:93" ht="7.5" customHeight="1" thickBot="1">
      <c r="K24" s="245"/>
    </row>
    <row r="25" spans="1:93" ht="17.25" thickBot="1">
      <c r="A25" s="274" t="s">
        <v>644</v>
      </c>
      <c r="G25" s="274" t="s">
        <v>645</v>
      </c>
      <c r="H25" s="151"/>
      <c r="I25" s="240" t="s">
        <v>544</v>
      </c>
      <c r="K25" s="245"/>
      <c r="N25" s="143">
        <f>+T36</f>
        <v>40</v>
      </c>
      <c r="O25" s="139"/>
      <c r="Q25" s="143"/>
      <c r="AF25" s="139">
        <v>0</v>
      </c>
    </row>
    <row r="26" spans="1:93" ht="17.25" thickBot="1">
      <c r="A26" s="286" t="s">
        <v>242</v>
      </c>
      <c r="B26" s="268" t="s">
        <v>545</v>
      </c>
      <c r="C26" s="268" t="s">
        <v>546</v>
      </c>
      <c r="G26" s="222" t="s">
        <v>648</v>
      </c>
      <c r="H26" s="251"/>
      <c r="I26" s="277">
        <v>4.25</v>
      </c>
      <c r="K26" s="245"/>
      <c r="M26" s="282"/>
      <c r="N26" s="143">
        <f>+N25+4</f>
        <v>44</v>
      </c>
      <c r="O26" s="152">
        <f t="shared" ref="O26:O35" si="0">+N26*I26</f>
        <v>187</v>
      </c>
      <c r="Q26" s="143">
        <f>IF(($H26="x"),N26,0)</f>
        <v>0</v>
      </c>
      <c r="R26" s="143">
        <f>IF(($H26="X"),O26,0)</f>
        <v>0</v>
      </c>
      <c r="S26" s="143">
        <f>IF(($H26="X"),I26,0)</f>
        <v>0</v>
      </c>
      <c r="Z26" s="139">
        <f>+AF25</f>
        <v>0</v>
      </c>
      <c r="AC26" s="143">
        <f t="shared" ref="AC26:AC31" si="1">IF($C38=1,Z26,0)</f>
        <v>0</v>
      </c>
      <c r="AF26" s="139">
        <v>2.99</v>
      </c>
    </row>
    <row r="27" spans="1:93">
      <c r="A27" s="241" t="s">
        <v>629</v>
      </c>
      <c r="B27" s="247">
        <v>10</v>
      </c>
      <c r="C27" s="248">
        <v>0</v>
      </c>
      <c r="G27" s="223"/>
      <c r="H27" s="280"/>
      <c r="I27" s="277"/>
      <c r="K27" s="153"/>
      <c r="L27" s="154"/>
      <c r="M27" s="282"/>
      <c r="N27" s="143"/>
      <c r="O27" s="152"/>
      <c r="Q27" s="143"/>
      <c r="R27" s="143">
        <f>IF(($H27="X"),O27,0)</f>
        <v>0</v>
      </c>
      <c r="S27" s="143">
        <f>IF(($H27="X"),I27,0)</f>
        <v>0</v>
      </c>
      <c r="U27" s="139">
        <v>13.17</v>
      </c>
      <c r="Z27" s="139">
        <v>2.99</v>
      </c>
      <c r="AC27" s="143">
        <f t="shared" si="1"/>
        <v>0</v>
      </c>
      <c r="AF27" s="139">
        <v>5.99</v>
      </c>
    </row>
    <row r="28" spans="1:93" ht="17.25" thickBot="1">
      <c r="A28" s="241" t="s">
        <v>630</v>
      </c>
      <c r="B28" s="249">
        <v>10</v>
      </c>
      <c r="C28" s="250">
        <v>0</v>
      </c>
      <c r="G28" s="223" t="s">
        <v>649</v>
      </c>
      <c r="H28" s="252" t="s">
        <v>256</v>
      </c>
      <c r="I28" s="277">
        <v>10</v>
      </c>
      <c r="K28" s="153"/>
      <c r="L28" s="154"/>
      <c r="M28" s="282"/>
      <c r="N28" s="143">
        <f>+N25+4</f>
        <v>44</v>
      </c>
      <c r="O28" s="152">
        <f>+N28*I28</f>
        <v>440</v>
      </c>
      <c r="Q28" s="143">
        <f>IF(($H28="x"),N28,0)</f>
        <v>44</v>
      </c>
      <c r="R28" s="143">
        <f>IF(($H28="X"),O28,0)</f>
        <v>440</v>
      </c>
      <c r="S28" s="143">
        <f>IF(($H28="X"),I28,0)</f>
        <v>10</v>
      </c>
      <c r="U28" s="139">
        <v>12.5</v>
      </c>
      <c r="Z28" s="139">
        <v>5.99</v>
      </c>
      <c r="AC28" s="143">
        <f t="shared" si="1"/>
        <v>0</v>
      </c>
      <c r="AF28" s="139">
        <v>11.99</v>
      </c>
      <c r="BD28" s="155">
        <v>13.17</v>
      </c>
    </row>
    <row r="29" spans="1:93">
      <c r="A29" s="139"/>
      <c r="B29" s="152"/>
      <c r="G29" s="223"/>
      <c r="H29" s="280"/>
      <c r="I29" s="277"/>
      <c r="K29" s="153"/>
      <c r="L29" s="154"/>
      <c r="M29" s="282"/>
      <c r="N29" s="143"/>
      <c r="O29" s="152"/>
      <c r="Q29" s="143"/>
      <c r="R29" s="143">
        <f t="shared" ref="R29:R31" si="2">IF(($H29="X"),O29,0)</f>
        <v>0</v>
      </c>
      <c r="S29" s="143">
        <f t="shared" ref="S29:S31" si="3">IF(($H29="X"),I29,0)</f>
        <v>0</v>
      </c>
      <c r="U29" s="139">
        <f>+U28*U27</f>
        <v>164.625</v>
      </c>
      <c r="Z29" s="139">
        <v>11.99</v>
      </c>
      <c r="AC29" s="143">
        <f t="shared" si="1"/>
        <v>0</v>
      </c>
      <c r="AF29" s="139">
        <v>19.989999999999998</v>
      </c>
      <c r="BD29" s="155">
        <v>10.25</v>
      </c>
    </row>
    <row r="30" spans="1:93">
      <c r="A30" s="156" t="s">
        <v>550</v>
      </c>
      <c r="B30" s="157">
        <f>+Q40</f>
        <v>44</v>
      </c>
      <c r="G30" s="223" t="s">
        <v>547</v>
      </c>
      <c r="H30" s="253"/>
      <c r="I30" s="278">
        <v>8</v>
      </c>
      <c r="K30" s="153"/>
      <c r="L30" s="154"/>
      <c r="M30" s="282"/>
      <c r="N30" s="143">
        <f>+N25+4</f>
        <v>44</v>
      </c>
      <c r="O30" s="152">
        <f t="shared" si="0"/>
        <v>352</v>
      </c>
      <c r="Q30" s="143">
        <f t="shared" ref="Q30" si="4">IF(($H30="x"),N30,0)</f>
        <v>0</v>
      </c>
      <c r="R30" s="143">
        <f t="shared" si="2"/>
        <v>0</v>
      </c>
      <c r="S30" s="143">
        <f t="shared" si="3"/>
        <v>0</v>
      </c>
      <c r="U30" s="139">
        <f>+U29/9</f>
        <v>18.291666666666668</v>
      </c>
      <c r="Z30" s="139">
        <f>+AF29</f>
        <v>19.989999999999998</v>
      </c>
      <c r="AC30" s="143">
        <f t="shared" si="1"/>
        <v>0</v>
      </c>
      <c r="AF30" s="139">
        <v>20</v>
      </c>
      <c r="BD30" s="155">
        <f>+BD29*BD28</f>
        <v>134.99250000000001</v>
      </c>
    </row>
    <row r="31" spans="1:93" ht="17.25" thickBot="1">
      <c r="A31" s="156" t="s">
        <v>253</v>
      </c>
      <c r="B31" s="158">
        <f>+R40</f>
        <v>440</v>
      </c>
      <c r="G31" s="223"/>
      <c r="H31" s="279"/>
      <c r="I31" s="224"/>
      <c r="K31" s="153"/>
      <c r="L31" s="154"/>
      <c r="M31" s="282"/>
      <c r="N31" s="143"/>
      <c r="O31" s="152"/>
      <c r="Q31" s="143"/>
      <c r="R31" s="143">
        <f t="shared" si="2"/>
        <v>0</v>
      </c>
      <c r="S31" s="143">
        <f t="shared" si="3"/>
        <v>0</v>
      </c>
      <c r="Z31" s="139">
        <v>20</v>
      </c>
      <c r="AC31" s="143">
        <f t="shared" si="1"/>
        <v>0</v>
      </c>
      <c r="BD31" s="155">
        <f>+BD30/9</f>
        <v>14.999166666666667</v>
      </c>
      <c r="CO31" s="139">
        <f>1/12</f>
        <v>8.3333333333333329E-2</v>
      </c>
    </row>
    <row r="32" spans="1:93">
      <c r="A32" s="148"/>
      <c r="B32" s="148"/>
      <c r="F32" s="159"/>
      <c r="G32" s="160"/>
      <c r="I32" s="161"/>
      <c r="K32" s="153"/>
      <c r="L32" s="154"/>
      <c r="M32" s="282"/>
      <c r="N32" s="143">
        <f>+N25+4</f>
        <v>44</v>
      </c>
      <c r="O32" s="152">
        <f t="shared" si="0"/>
        <v>0</v>
      </c>
      <c r="Q32" s="143">
        <f t="shared" ref="Q32:R35" si="5">IF($F32=1,N32,0)</f>
        <v>0</v>
      </c>
      <c r="R32" s="143">
        <f t="shared" si="5"/>
        <v>0</v>
      </c>
      <c r="S32" s="143">
        <f t="shared" ref="S32:S35" si="6">IF($F32=1,I32,0)</f>
        <v>0</v>
      </c>
      <c r="T32" s="143">
        <f>+B27+B27+B28+B28</f>
        <v>40</v>
      </c>
      <c r="U32" s="143">
        <f>+C27+C27+C28+C28</f>
        <v>0</v>
      </c>
    </row>
    <row r="33" spans="1:90" ht="17.25" thickBot="1">
      <c r="A33" s="148"/>
      <c r="B33" s="148"/>
      <c r="F33" s="159"/>
      <c r="G33" s="275"/>
      <c r="I33" s="161"/>
      <c r="K33" s="153"/>
      <c r="L33" s="154"/>
      <c r="M33" s="282"/>
      <c r="N33" s="143"/>
      <c r="O33" s="152"/>
      <c r="Q33" s="143"/>
      <c r="R33" s="143"/>
      <c r="S33" s="143"/>
      <c r="T33" s="143"/>
      <c r="U33" s="143"/>
    </row>
    <row r="34" spans="1:90" ht="22.5" customHeight="1" thickBot="1">
      <c r="F34" s="159"/>
      <c r="I34" s="161"/>
      <c r="K34" s="153"/>
      <c r="L34" s="154"/>
      <c r="M34" s="285" t="s">
        <v>640</v>
      </c>
      <c r="N34" s="143">
        <f>+N25</f>
        <v>40</v>
      </c>
      <c r="O34" s="152">
        <f t="shared" si="0"/>
        <v>0</v>
      </c>
      <c r="Q34" s="143">
        <f t="shared" si="5"/>
        <v>0</v>
      </c>
      <c r="R34" s="143">
        <f t="shared" si="5"/>
        <v>0</v>
      </c>
      <c r="S34" s="143">
        <f t="shared" si="6"/>
        <v>0</v>
      </c>
      <c r="T34" s="143"/>
      <c r="U34" s="139">
        <f>+U32/12</f>
        <v>0</v>
      </c>
      <c r="Z34" s="139">
        <f t="shared" ref="Z34" si="7">+E45</f>
        <v>0</v>
      </c>
      <c r="AC34" s="143">
        <f>SUM(AC20:AC32)</f>
        <v>0</v>
      </c>
    </row>
    <row r="35" spans="1:90" ht="18" customHeight="1" thickBot="1">
      <c r="F35" s="159"/>
      <c r="I35" s="162"/>
      <c r="K35" s="153"/>
      <c r="L35" s="154"/>
      <c r="M35" s="285" t="s">
        <v>639</v>
      </c>
      <c r="N35" s="143">
        <f>+N25+4</f>
        <v>44</v>
      </c>
      <c r="O35" s="152">
        <f t="shared" si="0"/>
        <v>0</v>
      </c>
      <c r="Q35" s="143">
        <f t="shared" si="5"/>
        <v>0</v>
      </c>
      <c r="R35" s="143">
        <f t="shared" si="5"/>
        <v>0</v>
      </c>
      <c r="S35" s="143">
        <f t="shared" si="6"/>
        <v>0</v>
      </c>
      <c r="T35" s="143"/>
    </row>
    <row r="36" spans="1:90" ht="17.25" thickBot="1">
      <c r="A36" s="274" t="s">
        <v>643</v>
      </c>
      <c r="B36" s="148"/>
      <c r="F36" s="159"/>
      <c r="G36" s="274" t="s">
        <v>646</v>
      </c>
      <c r="H36" s="163"/>
      <c r="I36" s="163"/>
      <c r="J36" s="163"/>
      <c r="K36" s="164"/>
      <c r="L36" s="154"/>
      <c r="M36" s="276">
        <f>+CL38*2</f>
        <v>200</v>
      </c>
      <c r="N36" s="143"/>
      <c r="O36" s="152"/>
      <c r="Q36" s="143"/>
      <c r="R36" s="143"/>
      <c r="S36" s="143"/>
      <c r="T36" s="143">
        <f>ROUNDUP(T32+U34,0)</f>
        <v>40</v>
      </c>
      <c r="CJ36" s="139">
        <f>+B27</f>
        <v>10</v>
      </c>
      <c r="CK36" s="139">
        <f>+C27/12</f>
        <v>0</v>
      </c>
      <c r="CL36" s="139">
        <f>+CK36+CJ36</f>
        <v>10</v>
      </c>
    </row>
    <row r="37" spans="1:90" ht="17.25" thickBot="1">
      <c r="A37" s="244" t="s">
        <v>631</v>
      </c>
      <c r="B37" s="268" t="s">
        <v>626</v>
      </c>
      <c r="C37" s="148"/>
      <c r="G37" s="242" t="s">
        <v>585</v>
      </c>
      <c r="H37" s="251"/>
      <c r="I37" s="166" t="s">
        <v>3</v>
      </c>
      <c r="J37" s="146"/>
      <c r="K37" s="153"/>
      <c r="L37" s="154"/>
      <c r="M37" s="282"/>
      <c r="N37" s="143"/>
      <c r="O37" s="152"/>
      <c r="Q37" s="143"/>
      <c r="R37" s="143"/>
      <c r="S37" s="143"/>
      <c r="Z37" s="146">
        <v>12</v>
      </c>
      <c r="AC37" s="143">
        <f>IF((H37="X"),Z37,0)</f>
        <v>0</v>
      </c>
      <c r="CJ37" s="139">
        <f>+B28</f>
        <v>10</v>
      </c>
      <c r="CK37" s="139">
        <f>+C28/12</f>
        <v>0</v>
      </c>
      <c r="CL37" s="139">
        <f>+CK37+CJ37</f>
        <v>10</v>
      </c>
    </row>
    <row r="38" spans="1:90" ht="17.25" thickBot="1">
      <c r="A38" s="167"/>
      <c r="B38" s="263">
        <v>3</v>
      </c>
      <c r="C38" s="167"/>
      <c r="G38" s="243" t="s">
        <v>586</v>
      </c>
      <c r="H38" s="252" t="s">
        <v>256</v>
      </c>
      <c r="I38" s="169" t="s">
        <v>2</v>
      </c>
      <c r="J38" s="146"/>
      <c r="K38" s="164"/>
      <c r="L38" s="154"/>
      <c r="M38" s="287" t="s">
        <v>627</v>
      </c>
      <c r="N38" s="143"/>
      <c r="O38" s="152"/>
      <c r="Q38" s="143"/>
      <c r="R38" s="143"/>
      <c r="S38" s="143"/>
      <c r="Z38" s="170">
        <v>13.17</v>
      </c>
      <c r="AC38" s="143">
        <f t="shared" ref="AC38:AC40" si="8">IF((H38="X"),Z38,0)</f>
        <v>13.17</v>
      </c>
      <c r="CL38" s="139">
        <f>+CL37*CL36</f>
        <v>100</v>
      </c>
    </row>
    <row r="39" spans="1:90" ht="14.45" customHeight="1" thickBot="1">
      <c r="A39" s="167"/>
      <c r="C39" s="167"/>
      <c r="D39" s="146"/>
      <c r="G39" s="243" t="s">
        <v>636</v>
      </c>
      <c r="H39" s="254"/>
      <c r="I39" s="169" t="s">
        <v>541</v>
      </c>
      <c r="J39" s="146"/>
      <c r="K39" s="155"/>
      <c r="M39" s="288"/>
      <c r="N39" s="141"/>
      <c r="O39" s="139"/>
      <c r="Q39" s="143"/>
      <c r="W39" s="139">
        <v>48</v>
      </c>
      <c r="Z39" s="170">
        <v>15.75</v>
      </c>
      <c r="AC39" s="143">
        <f t="shared" si="8"/>
        <v>0</v>
      </c>
    </row>
    <row r="40" spans="1:90" ht="14.45" customHeight="1" thickBot="1">
      <c r="A40" s="167"/>
      <c r="C40" s="167"/>
      <c r="D40" s="146"/>
      <c r="G40" s="243" t="s">
        <v>587</v>
      </c>
      <c r="H40" s="254"/>
      <c r="I40" s="170"/>
      <c r="J40" s="146"/>
      <c r="K40" s="155"/>
      <c r="M40" s="281">
        <f>IF($Q$43&gt;N49,0,(+L49+K49+H49))</f>
        <v>1763.49</v>
      </c>
      <c r="N40" s="141"/>
      <c r="O40" s="139"/>
      <c r="Q40" s="143">
        <f>SUM(Q26:Q39)</f>
        <v>44</v>
      </c>
      <c r="R40" s="143">
        <f>SUM(R26:R39)</f>
        <v>440</v>
      </c>
      <c r="S40" s="143">
        <f>SUM(S26:S38)</f>
        <v>10</v>
      </c>
      <c r="W40" s="139">
        <v>18.5</v>
      </c>
      <c r="Z40" s="139">
        <v>16.34</v>
      </c>
      <c r="AC40" s="143">
        <f t="shared" si="8"/>
        <v>0</v>
      </c>
    </row>
    <row r="41" spans="1:90" ht="16.5" hidden="1" customHeight="1">
      <c r="A41" s="167"/>
      <c r="C41" s="167"/>
      <c r="D41" s="170"/>
      <c r="G41" s="168"/>
      <c r="H41" s="171"/>
      <c r="I41" s="172"/>
      <c r="M41" s="282"/>
      <c r="N41" s="173"/>
      <c r="O41" s="139"/>
      <c r="Q41" s="143"/>
      <c r="R41" s="143"/>
      <c r="S41" s="143"/>
      <c r="AC41" s="143">
        <f>SUM(AC37:AC40)</f>
        <v>13.17</v>
      </c>
    </row>
    <row r="42" spans="1:90" ht="19.5" hidden="1" customHeight="1">
      <c r="A42" s="167"/>
      <c r="C42" s="167"/>
      <c r="D42" s="174"/>
      <c r="G42" s="168"/>
      <c r="I42" s="175"/>
      <c r="M42" s="282"/>
      <c r="N42" s="141"/>
      <c r="O42" s="139"/>
      <c r="Q42" s="143"/>
      <c r="R42" s="143"/>
      <c r="S42" s="143"/>
    </row>
    <row r="43" spans="1:90" ht="19.5" hidden="1" customHeight="1">
      <c r="A43" s="167"/>
      <c r="C43" s="167"/>
      <c r="D43" s="174"/>
      <c r="I43" s="176"/>
      <c r="M43" s="282"/>
      <c r="N43" s="141">
        <f>+B27</f>
        <v>10</v>
      </c>
      <c r="O43" s="139">
        <f>+C27</f>
        <v>0</v>
      </c>
      <c r="P43" s="143">
        <f>+O43/12</f>
        <v>0</v>
      </c>
      <c r="Q43" s="143">
        <f>+P43+N43</f>
        <v>10</v>
      </c>
      <c r="W43" s="139">
        <f>+W40*W39</f>
        <v>888</v>
      </c>
      <c r="AM43" s="139">
        <v>13.17</v>
      </c>
    </row>
    <row r="44" spans="1:90" hidden="1">
      <c r="C44" s="167"/>
      <c r="D44" s="174"/>
      <c r="I44" s="176"/>
      <c r="M44" s="282"/>
      <c r="AM44" s="139">
        <v>15.25</v>
      </c>
    </row>
    <row r="45" spans="1:90" ht="17.25" thickBot="1">
      <c r="C45" s="167"/>
      <c r="D45" s="174"/>
      <c r="G45" s="258" t="s">
        <v>647</v>
      </c>
      <c r="K45" s="155"/>
      <c r="M45" s="283">
        <f>+M40+M36</f>
        <v>1963.49</v>
      </c>
      <c r="N45" s="141" t="s">
        <v>266</v>
      </c>
      <c r="P45" s="177"/>
      <c r="AM45" s="139">
        <f>+AM44*AM43</f>
        <v>200.8425</v>
      </c>
    </row>
    <row r="46" spans="1:90" ht="17.25" thickBot="1">
      <c r="A46" s="274" t="s">
        <v>642</v>
      </c>
      <c r="G46" s="255" t="s">
        <v>637</v>
      </c>
      <c r="H46" s="276">
        <f>+M40-R40</f>
        <v>1323.49</v>
      </c>
      <c r="I46" s="258"/>
      <c r="J46" s="259"/>
      <c r="K46" s="256"/>
      <c r="L46" s="257"/>
      <c r="M46" s="287" t="s">
        <v>651</v>
      </c>
      <c r="Q46" s="139" t="s">
        <v>267</v>
      </c>
      <c r="R46" s="139" t="s">
        <v>269</v>
      </c>
      <c r="S46" s="178" t="s">
        <v>269</v>
      </c>
      <c r="T46" s="178"/>
      <c r="U46" s="139" t="s">
        <v>273</v>
      </c>
      <c r="AM46" s="139">
        <f>+AM45/9</f>
        <v>22.315833333333334</v>
      </c>
    </row>
    <row r="47" spans="1:90" ht="24.95" customHeight="1" thickBot="1">
      <c r="B47" s="266" t="s">
        <v>262</v>
      </c>
      <c r="C47" s="179" t="s">
        <v>263</v>
      </c>
      <c r="D47" s="179"/>
      <c r="E47" s="179"/>
      <c r="F47" s="180"/>
      <c r="G47" s="255" t="s">
        <v>638</v>
      </c>
      <c r="H47" s="276">
        <f>+R40</f>
        <v>440</v>
      </c>
      <c r="I47" s="260" t="s">
        <v>258</v>
      </c>
      <c r="J47" s="260"/>
      <c r="K47" s="261"/>
      <c r="L47" s="262" t="s">
        <v>542</v>
      </c>
      <c r="M47" s="288"/>
      <c r="N47" s="225"/>
      <c r="O47" s="226"/>
      <c r="P47" s="226"/>
      <c r="Q47" s="225" t="s">
        <v>268</v>
      </c>
      <c r="R47" s="225" t="s">
        <v>270</v>
      </c>
      <c r="S47" s="227" t="s">
        <v>271</v>
      </c>
      <c r="T47" s="227"/>
      <c r="U47" s="225" t="s">
        <v>274</v>
      </c>
      <c r="V47" s="225"/>
      <c r="W47" s="225"/>
      <c r="X47" s="225"/>
      <c r="Y47" s="225"/>
      <c r="Z47" s="225"/>
      <c r="AA47" s="225"/>
      <c r="AB47" s="225"/>
      <c r="AC47" s="225"/>
      <c r="AD47" s="225"/>
      <c r="AE47" s="228"/>
      <c r="AF47" s="225"/>
      <c r="AG47" s="225"/>
      <c r="AH47" s="225"/>
      <c r="AI47" s="225"/>
      <c r="AJ47" s="229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5"/>
      <c r="BR47" s="225"/>
      <c r="BS47" s="225"/>
      <c r="BT47" s="225"/>
      <c r="BU47" s="225"/>
      <c r="BV47" s="225"/>
      <c r="BW47" s="225"/>
      <c r="BX47" s="225"/>
      <c r="BY47" s="225"/>
      <c r="BZ47" s="225"/>
      <c r="CA47" s="225"/>
      <c r="CB47" s="225"/>
      <c r="CC47" s="225"/>
      <c r="CD47" s="225"/>
    </row>
    <row r="48" spans="1:90" ht="3.6" customHeight="1" thickBot="1">
      <c r="A48" s="183" t="s">
        <v>0</v>
      </c>
      <c r="C48" s="179"/>
      <c r="D48" s="179"/>
      <c r="E48" s="181" t="s">
        <v>254</v>
      </c>
      <c r="F48" s="181" t="s">
        <v>255</v>
      </c>
      <c r="G48" s="183" t="s">
        <v>257</v>
      </c>
      <c r="H48" s="182" t="s">
        <v>265</v>
      </c>
      <c r="I48" s="183" t="s">
        <v>259</v>
      </c>
      <c r="J48" s="184" t="s">
        <v>260</v>
      </c>
      <c r="K48" s="185" t="s">
        <v>252</v>
      </c>
      <c r="L48" s="186" t="s">
        <v>543</v>
      </c>
      <c r="M48" s="284"/>
      <c r="N48" s="230" t="s">
        <v>243</v>
      </c>
      <c r="O48" s="231" t="s">
        <v>245</v>
      </c>
      <c r="P48" s="226" t="s">
        <v>246</v>
      </c>
      <c r="Q48" s="225" t="s">
        <v>247</v>
      </c>
      <c r="R48" s="225"/>
      <c r="S48" s="227" t="s">
        <v>272</v>
      </c>
      <c r="T48" s="227"/>
      <c r="U48" s="225"/>
      <c r="V48" s="227" t="s">
        <v>250</v>
      </c>
      <c r="W48" s="227" t="s">
        <v>248</v>
      </c>
      <c r="X48" s="227"/>
      <c r="Y48" s="225" t="s">
        <v>249</v>
      </c>
      <c r="Z48" s="227" t="s">
        <v>251</v>
      </c>
      <c r="AA48" s="225"/>
      <c r="AB48" s="225"/>
      <c r="AC48" s="225"/>
      <c r="AD48" s="225"/>
      <c r="AE48" s="228"/>
      <c r="AF48" s="225"/>
      <c r="AG48" s="225"/>
      <c r="AH48" s="225"/>
      <c r="AI48" s="225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5"/>
      <c r="AX48" s="225"/>
      <c r="AY48" s="225"/>
      <c r="AZ48" s="232"/>
      <c r="BA48" s="225"/>
      <c r="BB48" s="225" t="s">
        <v>275</v>
      </c>
      <c r="BC48" s="225" t="s">
        <v>276</v>
      </c>
      <c r="BD48" s="225" t="s">
        <v>277</v>
      </c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5"/>
      <c r="BW48" s="225"/>
      <c r="BX48" s="225"/>
      <c r="BY48" s="225"/>
      <c r="BZ48" s="225"/>
      <c r="CA48" s="225"/>
      <c r="CB48" s="225"/>
      <c r="CC48" s="225"/>
      <c r="CD48" s="225"/>
    </row>
    <row r="49" spans="1:82" ht="31.5" customHeight="1" thickTop="1" thickBot="1">
      <c r="A49" s="239" t="s">
        <v>628</v>
      </c>
      <c r="B49" s="255">
        <v>77</v>
      </c>
      <c r="C49" s="187"/>
      <c r="D49" s="181" t="s">
        <v>256</v>
      </c>
      <c r="E49" s="188">
        <f>+AJ49</f>
        <v>10</v>
      </c>
      <c r="F49" s="188">
        <f>+AL49</f>
        <v>6</v>
      </c>
      <c r="G49" s="181">
        <f>ROUNDUP(+AS49,2)</f>
        <v>15.37</v>
      </c>
      <c r="H49" s="189">
        <f>ROUND(+G49*B49,2)</f>
        <v>1183.49</v>
      </c>
      <c r="I49" s="190">
        <f t="shared" ref="I49:I115" si="9">+$Q$40</f>
        <v>44</v>
      </c>
      <c r="J49" s="191">
        <f>IF(S40=0,err,($S$40))</f>
        <v>10</v>
      </c>
      <c r="K49" s="192">
        <f>+J49*I49</f>
        <v>440</v>
      </c>
      <c r="L49" s="192">
        <v>140</v>
      </c>
      <c r="M49" s="281">
        <f>+M40+M36</f>
        <v>1963.49</v>
      </c>
      <c r="N49" s="226">
        <f>+AC41</f>
        <v>13.17</v>
      </c>
      <c r="O49" s="233">
        <f>+B38</f>
        <v>3</v>
      </c>
      <c r="P49" s="226">
        <v>0.25</v>
      </c>
      <c r="Q49" s="226">
        <f t="shared" ref="Q49:Q51" si="10">+O49/12+P49</f>
        <v>0.5</v>
      </c>
      <c r="R49" s="225">
        <f t="shared" ref="R49:R115" si="11">+$B$28</f>
        <v>10</v>
      </c>
      <c r="S49" s="225">
        <f>+$C$28/12</f>
        <v>0</v>
      </c>
      <c r="T49" s="226">
        <f>+R49+Q49+S49</f>
        <v>10.5</v>
      </c>
      <c r="U49" s="225">
        <f>+T49*N49</f>
        <v>138.285</v>
      </c>
      <c r="V49" s="225">
        <f t="shared" ref="V49:V115" si="12">+$B$30</f>
        <v>44</v>
      </c>
      <c r="W49" s="225">
        <f>ROUND(+U49/9,2)</f>
        <v>15.37</v>
      </c>
      <c r="X49" s="234">
        <f t="shared" ref="X49:X112" si="13">+W49*B49</f>
        <v>1183.49</v>
      </c>
      <c r="Y49" s="234">
        <v>15</v>
      </c>
      <c r="Z49" s="234">
        <f>+$B$31</f>
        <v>440</v>
      </c>
      <c r="AA49" s="234">
        <f>+Z49+Y49+X49</f>
        <v>1638.49</v>
      </c>
      <c r="AB49" s="225"/>
      <c r="AC49" s="225" t="e">
        <f>+#REF!</f>
        <v>#REF!</v>
      </c>
      <c r="AD49" s="225"/>
      <c r="AE49" s="228"/>
      <c r="AF49" s="235"/>
      <c r="AG49" s="225"/>
      <c r="AH49" s="225"/>
      <c r="AI49" s="225"/>
      <c r="AJ49" s="236">
        <f t="shared" ref="AJ49:AJ116" si="14">ROUNDDOWN(T49,0)</f>
        <v>10</v>
      </c>
      <c r="AK49" s="226">
        <f>+T49-AJ49</f>
        <v>0.5</v>
      </c>
      <c r="AL49" s="225">
        <f t="shared" ref="AL49:AL115" si="15">ROUND(12*AK49,0)</f>
        <v>6</v>
      </c>
      <c r="AM49" s="225">
        <f>+AL49/12</f>
        <v>0.5</v>
      </c>
      <c r="AN49" s="225">
        <f t="shared" ref="AN49:AN115" si="16">+N49</f>
        <v>13.17</v>
      </c>
      <c r="AO49" s="225">
        <f>+AJ49*AN49</f>
        <v>131.69999999999999</v>
      </c>
      <c r="AP49" s="225">
        <f t="shared" ref="AP49:AP115" si="17">++AL49/12</f>
        <v>0.5</v>
      </c>
      <c r="AQ49" s="225">
        <f t="shared" ref="AQ49:AQ115" si="18">+AP49*AN49</f>
        <v>6.585</v>
      </c>
      <c r="AR49" s="225">
        <f t="shared" ref="AR49:AR115" si="19">+AQ49+AO49</f>
        <v>138.285</v>
      </c>
      <c r="AS49" s="225">
        <f t="shared" ref="AS49:AS115" si="20">+AR49/9</f>
        <v>15.365</v>
      </c>
      <c r="AT49" s="225" t="e">
        <f>+#REF!</f>
        <v>#REF!</v>
      </c>
      <c r="AU49" s="237">
        <f t="shared" ref="AU49:AU112" si="21">+B49</f>
        <v>77</v>
      </c>
      <c r="AV49" s="225">
        <f>ROUNDUP(+AU49*110%,1)</f>
        <v>84.7</v>
      </c>
      <c r="AW49" s="225"/>
      <c r="AX49" s="225" t="s">
        <v>1</v>
      </c>
      <c r="AY49" s="237">
        <v>45.1</v>
      </c>
      <c r="AZ49" s="232" t="s">
        <v>2</v>
      </c>
      <c r="BA49" s="225">
        <v>13.17</v>
      </c>
      <c r="BB49" s="225">
        <v>0</v>
      </c>
      <c r="BC49" s="225">
        <v>3</v>
      </c>
      <c r="BD49" s="225">
        <f>+BC49+BB49</f>
        <v>3</v>
      </c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5"/>
      <c r="BW49" s="225"/>
      <c r="BX49" s="225"/>
      <c r="BY49" s="225"/>
      <c r="BZ49" s="225"/>
      <c r="CA49" s="225"/>
      <c r="CB49" s="225"/>
      <c r="CC49" s="225"/>
      <c r="CD49" s="225"/>
    </row>
    <row r="50" spans="1:82" s="197" customFormat="1" ht="29.1" customHeight="1" thickBot="1">
      <c r="A50" s="265" t="s">
        <v>641</v>
      </c>
      <c r="B50" s="195">
        <v>10</v>
      </c>
      <c r="C50" s="196" t="s">
        <v>2</v>
      </c>
      <c r="D50" s="197" t="s">
        <v>256</v>
      </c>
      <c r="E50" s="188">
        <f t="shared" ref="E50:E51" si="22">+AJ50</f>
        <v>10</v>
      </c>
      <c r="F50" s="188">
        <f t="shared" ref="F50:F51" si="23">+AL50</f>
        <v>3</v>
      </c>
      <c r="G50" s="197">
        <f t="shared" ref="G50:G115" si="24">ROUNDUP(+AS50,2)</f>
        <v>7.5</v>
      </c>
      <c r="H50" s="198">
        <f t="shared" ref="H50:H115" si="25">ROUND(+G50*B50,2)</f>
        <v>75</v>
      </c>
      <c r="I50" s="199">
        <f t="shared" si="9"/>
        <v>44</v>
      </c>
      <c r="J50" s="200">
        <f t="shared" ref="J50:J115" si="26">+$S$40</f>
        <v>10</v>
      </c>
      <c r="K50" s="192">
        <f t="shared" ref="K50:K51" si="27">+J50*I50</f>
        <v>440</v>
      </c>
      <c r="L50" s="192">
        <v>140</v>
      </c>
      <c r="M50" s="201">
        <f t="shared" ref="M50:M112" si="28">IF($Q$43&gt;N50,0,(+L50+K50+H50))</f>
        <v>655</v>
      </c>
      <c r="N50" s="169">
        <v>13.17</v>
      </c>
      <c r="O50" s="197">
        <v>0.5</v>
      </c>
      <c r="P50" s="157">
        <v>0.25</v>
      </c>
      <c r="Q50" s="157">
        <f t="shared" si="10"/>
        <v>0.29166666666666669</v>
      </c>
      <c r="R50" s="197">
        <f t="shared" si="11"/>
        <v>10</v>
      </c>
      <c r="S50" s="197">
        <f t="shared" ref="S50" si="29">+$C$28/12</f>
        <v>0</v>
      </c>
      <c r="T50" s="157">
        <f t="shared" ref="T50:T51" si="30">+R50+Q50+S50</f>
        <v>10.291666666666666</v>
      </c>
      <c r="U50" s="197">
        <f t="shared" ref="U50:U51" si="31">+T50*N50</f>
        <v>135.54124999999999</v>
      </c>
      <c r="V50" s="197">
        <f t="shared" si="12"/>
        <v>44</v>
      </c>
      <c r="W50" s="197">
        <f t="shared" ref="W50:W51" si="32">ROUND(+U50/9,2)</f>
        <v>15.06</v>
      </c>
      <c r="X50" s="158">
        <f t="shared" si="13"/>
        <v>150.6</v>
      </c>
      <c r="Y50" s="158">
        <v>15</v>
      </c>
      <c r="Z50" s="158">
        <f t="shared" ref="Z50:Z115" si="33">+$B$31</f>
        <v>440</v>
      </c>
      <c r="AA50" s="158">
        <f t="shared" ref="AA50:AA51" si="34">+Z50+Y50+X50</f>
        <v>605.6</v>
      </c>
      <c r="AC50" s="197" t="e">
        <f>+#REF!</f>
        <v>#REF!</v>
      </c>
      <c r="AE50" s="202"/>
      <c r="AF50" s="203"/>
      <c r="AJ50" s="157">
        <f t="shared" si="14"/>
        <v>10</v>
      </c>
      <c r="AK50" s="157">
        <f t="shared" ref="AK50:AK51" si="35">+T50-AJ50</f>
        <v>0.29166666666666607</v>
      </c>
      <c r="AL50" s="197">
        <f t="shared" si="15"/>
        <v>3</v>
      </c>
      <c r="AN50" s="197">
        <v>6.5830000000000002</v>
      </c>
      <c r="AO50" s="197">
        <f t="shared" ref="AO50:AO51" si="36">+AJ50*AN50</f>
        <v>65.83</v>
      </c>
      <c r="AP50" s="197">
        <f t="shared" si="17"/>
        <v>0.25</v>
      </c>
      <c r="AQ50" s="197">
        <f t="shared" si="18"/>
        <v>1.64575</v>
      </c>
      <c r="AR50" s="197">
        <f t="shared" si="19"/>
        <v>67.475750000000005</v>
      </c>
      <c r="AS50" s="197">
        <f t="shared" si="20"/>
        <v>7.4973055555555561</v>
      </c>
      <c r="AT50" s="197" t="e">
        <f>+#REF!</f>
        <v>#REF!</v>
      </c>
      <c r="AU50" s="204">
        <f t="shared" si="21"/>
        <v>10</v>
      </c>
      <c r="AV50" s="197">
        <f t="shared" ref="AV50:AV51" si="37">ROUNDUP(+AU50*110%,1)</f>
        <v>11</v>
      </c>
      <c r="AX50" s="169" t="s">
        <v>65</v>
      </c>
      <c r="AY50" s="205">
        <v>39.5</v>
      </c>
      <c r="AZ50" s="196" t="s">
        <v>66</v>
      </c>
      <c r="BA50" s="197">
        <v>6.5830000000000002</v>
      </c>
      <c r="BB50" s="197">
        <v>0</v>
      </c>
      <c r="BC50" s="197">
        <v>3</v>
      </c>
      <c r="BD50" s="197">
        <f t="shared" ref="BD50:BD51" si="38">+BC50+BB50</f>
        <v>3</v>
      </c>
    </row>
    <row r="51" spans="1:82" s="197" customFormat="1" ht="27" customHeight="1">
      <c r="A51" s="194" t="s">
        <v>398</v>
      </c>
      <c r="B51" s="195">
        <v>10</v>
      </c>
      <c r="C51" s="196" t="s">
        <v>2</v>
      </c>
      <c r="D51" s="197" t="s">
        <v>256</v>
      </c>
      <c r="E51" s="188">
        <f t="shared" si="22"/>
        <v>10</v>
      </c>
      <c r="F51" s="188">
        <f t="shared" si="23"/>
        <v>6</v>
      </c>
      <c r="G51" s="197">
        <f t="shared" ref="G51" si="39">ROUNDUP(+AS51,2)</f>
        <v>15.37</v>
      </c>
      <c r="H51" s="198">
        <f t="shared" ref="H51" si="40">ROUND(+G51*B51,2)</f>
        <v>153.69999999999999</v>
      </c>
      <c r="I51" s="199">
        <f t="shared" si="9"/>
        <v>44</v>
      </c>
      <c r="J51" s="200">
        <f t="shared" si="26"/>
        <v>10</v>
      </c>
      <c r="K51" s="192">
        <f t="shared" si="27"/>
        <v>440</v>
      </c>
      <c r="L51" s="192">
        <v>140</v>
      </c>
      <c r="M51" s="201">
        <f t="shared" si="28"/>
        <v>733.7</v>
      </c>
      <c r="N51" s="169">
        <v>13.17</v>
      </c>
      <c r="O51" s="197">
        <v>3.5</v>
      </c>
      <c r="P51" s="157">
        <v>0.25</v>
      </c>
      <c r="Q51" s="157">
        <f t="shared" si="10"/>
        <v>0.54166666666666674</v>
      </c>
      <c r="R51" s="197">
        <f t="shared" si="11"/>
        <v>10</v>
      </c>
      <c r="S51" s="197">
        <f t="shared" ref="S51:S116" si="41">+$C$28/12</f>
        <v>0</v>
      </c>
      <c r="T51" s="157">
        <f t="shared" si="30"/>
        <v>10.541666666666666</v>
      </c>
      <c r="U51" s="197">
        <f t="shared" si="31"/>
        <v>138.83374999999998</v>
      </c>
      <c r="V51" s="197">
        <f t="shared" si="12"/>
        <v>44</v>
      </c>
      <c r="W51" s="197">
        <f t="shared" si="32"/>
        <v>15.43</v>
      </c>
      <c r="X51" s="158">
        <f t="shared" si="13"/>
        <v>154.30000000000001</v>
      </c>
      <c r="Y51" s="158">
        <v>15</v>
      </c>
      <c r="Z51" s="158">
        <f t="shared" si="33"/>
        <v>440</v>
      </c>
      <c r="AA51" s="158">
        <f t="shared" si="34"/>
        <v>609.29999999999995</v>
      </c>
      <c r="AC51" s="197" t="str">
        <f>+A51</f>
        <v>ALBAN…………………………………….</v>
      </c>
      <c r="AE51" s="206"/>
      <c r="AJ51" s="157">
        <f t="shared" ref="AJ51" si="42">ROUNDDOWN(T51,0)</f>
        <v>10</v>
      </c>
      <c r="AK51" s="157">
        <f t="shared" si="35"/>
        <v>0.54166666666666607</v>
      </c>
      <c r="AL51" s="197">
        <f t="shared" ref="AL51" si="43">ROUND(12*AK51,0)</f>
        <v>6</v>
      </c>
      <c r="AN51" s="197">
        <f t="shared" ref="AN51" si="44">+N51</f>
        <v>13.17</v>
      </c>
      <c r="AO51" s="197">
        <f t="shared" si="36"/>
        <v>131.69999999999999</v>
      </c>
      <c r="AP51" s="197">
        <f t="shared" ref="AP51" si="45">++AL51/12</f>
        <v>0.5</v>
      </c>
      <c r="AQ51" s="197">
        <f t="shared" ref="AQ51" si="46">+AP51*AN51</f>
        <v>6.585</v>
      </c>
      <c r="AR51" s="197">
        <f t="shared" ref="AR51" si="47">+AQ51+AO51</f>
        <v>138.285</v>
      </c>
      <c r="AS51" s="197">
        <f t="shared" ref="AS51" si="48">+AR51/9</f>
        <v>15.365</v>
      </c>
      <c r="AT51" s="197" t="str">
        <f t="shared" ref="AT51:AT112" si="49">+A51</f>
        <v>ALBAN…………………………………….</v>
      </c>
      <c r="AU51" s="204">
        <f t="shared" si="21"/>
        <v>10</v>
      </c>
      <c r="AV51" s="197">
        <f t="shared" si="37"/>
        <v>11</v>
      </c>
      <c r="AX51" s="169" t="s">
        <v>80</v>
      </c>
      <c r="AY51" s="207">
        <v>72.8</v>
      </c>
      <c r="AZ51" s="196" t="s">
        <v>3</v>
      </c>
      <c r="BA51" s="169">
        <v>12</v>
      </c>
      <c r="BB51" s="197">
        <v>1</v>
      </c>
      <c r="BC51" s="197">
        <v>3</v>
      </c>
      <c r="BD51" s="197">
        <f t="shared" si="38"/>
        <v>4</v>
      </c>
    </row>
    <row r="52" spans="1:82" s="197" customFormat="1" ht="27" customHeight="1">
      <c r="A52" s="194" t="s">
        <v>399</v>
      </c>
      <c r="B52" s="195">
        <v>10</v>
      </c>
      <c r="C52" s="196" t="s">
        <v>2</v>
      </c>
      <c r="D52" s="197" t="s">
        <v>256</v>
      </c>
      <c r="E52" s="188">
        <f t="shared" ref="E52:E116" si="50">+AJ52</f>
        <v>10</v>
      </c>
      <c r="F52" s="188">
        <f t="shared" ref="F52:F116" si="51">+AL52</f>
        <v>4</v>
      </c>
      <c r="G52" s="197">
        <f t="shared" si="24"/>
        <v>15.129999999999999</v>
      </c>
      <c r="H52" s="198">
        <f t="shared" si="25"/>
        <v>151.30000000000001</v>
      </c>
      <c r="I52" s="199">
        <f t="shared" si="9"/>
        <v>44</v>
      </c>
      <c r="J52" s="200">
        <f t="shared" si="26"/>
        <v>10</v>
      </c>
      <c r="K52" s="192">
        <f t="shared" ref="K52:K116" si="52">+J52*I52</f>
        <v>440</v>
      </c>
      <c r="L52" s="192">
        <v>140</v>
      </c>
      <c r="M52" s="201">
        <f t="shared" si="28"/>
        <v>731.3</v>
      </c>
      <c r="N52" s="169">
        <v>13.17</v>
      </c>
      <c r="O52" s="197">
        <v>1</v>
      </c>
      <c r="P52" s="157">
        <v>0.25</v>
      </c>
      <c r="Q52" s="157">
        <f>+O52/12+P52</f>
        <v>0.33333333333333331</v>
      </c>
      <c r="R52" s="197">
        <f t="shared" si="11"/>
        <v>10</v>
      </c>
      <c r="S52" s="197">
        <f t="shared" si="41"/>
        <v>0</v>
      </c>
      <c r="T52" s="157">
        <f t="shared" ref="T52:T116" si="53">+R52+Q52+S52</f>
        <v>10.333333333333334</v>
      </c>
      <c r="U52" s="197">
        <f>+T52*N52</f>
        <v>136.09</v>
      </c>
      <c r="V52" s="197">
        <f t="shared" si="12"/>
        <v>44</v>
      </c>
      <c r="W52" s="197">
        <f t="shared" ref="W52:W116" si="54">ROUND(+U52/9,2)</f>
        <v>15.12</v>
      </c>
      <c r="X52" s="158">
        <f t="shared" si="13"/>
        <v>151.19999999999999</v>
      </c>
      <c r="Y52" s="158">
        <v>15</v>
      </c>
      <c r="Z52" s="158">
        <f t="shared" si="33"/>
        <v>440</v>
      </c>
      <c r="AA52" s="158">
        <f>+Z52+Y52+X52</f>
        <v>606.20000000000005</v>
      </c>
      <c r="AC52" s="197" t="str">
        <f>+A52</f>
        <v>ALLEGRO………………………………………………………..</v>
      </c>
      <c r="AE52" s="202"/>
      <c r="AF52" s="203"/>
      <c r="AJ52" s="157">
        <f t="shared" si="14"/>
        <v>10</v>
      </c>
      <c r="AK52" s="157">
        <f t="shared" ref="AK52:AK116" si="55">+T52-AJ52</f>
        <v>0.33333333333333393</v>
      </c>
      <c r="AL52" s="197">
        <f t="shared" si="15"/>
        <v>4</v>
      </c>
      <c r="AN52" s="197">
        <f t="shared" si="16"/>
        <v>13.17</v>
      </c>
      <c r="AO52" s="197">
        <f t="shared" ref="AO52:AO116" si="56">+AJ52*AN52</f>
        <v>131.69999999999999</v>
      </c>
      <c r="AP52" s="197">
        <f t="shared" si="17"/>
        <v>0.33333333333333331</v>
      </c>
      <c r="AQ52" s="197">
        <f t="shared" si="18"/>
        <v>4.3899999999999997</v>
      </c>
      <c r="AR52" s="197">
        <f t="shared" si="19"/>
        <v>136.08999999999997</v>
      </c>
      <c r="AS52" s="197">
        <f t="shared" si="20"/>
        <v>15.121111111111109</v>
      </c>
      <c r="AT52" s="197" t="str">
        <f t="shared" si="49"/>
        <v>ALLEGRO………………………………………………………..</v>
      </c>
      <c r="AU52" s="204">
        <f t="shared" si="21"/>
        <v>10</v>
      </c>
      <c r="AV52" s="197">
        <f t="shared" ref="AV52:AV116" si="57">ROUNDUP(+AU52*110%,1)</f>
        <v>11</v>
      </c>
      <c r="AX52" s="194" t="s">
        <v>212</v>
      </c>
      <c r="AY52" s="208">
        <v>62</v>
      </c>
      <c r="AZ52" s="196" t="s">
        <v>3</v>
      </c>
      <c r="BA52" s="169">
        <v>12</v>
      </c>
      <c r="BB52" s="197">
        <v>8</v>
      </c>
      <c r="BC52" s="197">
        <v>3</v>
      </c>
      <c r="BD52" s="197">
        <f t="shared" ref="BD52:BD116" si="58">+BC52+BB52</f>
        <v>11</v>
      </c>
    </row>
    <row r="53" spans="1:82" s="197" customFormat="1" ht="27" customHeight="1">
      <c r="A53" s="194" t="s">
        <v>400</v>
      </c>
      <c r="B53" s="195">
        <v>10</v>
      </c>
      <c r="C53" s="196" t="s">
        <v>2</v>
      </c>
      <c r="D53" s="197" t="s">
        <v>256</v>
      </c>
      <c r="E53" s="188">
        <f t="shared" si="50"/>
        <v>10</v>
      </c>
      <c r="F53" s="188">
        <f t="shared" si="51"/>
        <v>3</v>
      </c>
      <c r="G53" s="197">
        <f t="shared" si="24"/>
        <v>15</v>
      </c>
      <c r="H53" s="198">
        <f t="shared" si="25"/>
        <v>150</v>
      </c>
      <c r="I53" s="199">
        <f t="shared" si="9"/>
        <v>44</v>
      </c>
      <c r="J53" s="200">
        <f t="shared" si="26"/>
        <v>10</v>
      </c>
      <c r="K53" s="192">
        <f t="shared" si="52"/>
        <v>440</v>
      </c>
      <c r="L53" s="192">
        <v>140</v>
      </c>
      <c r="M53" s="201">
        <f t="shared" si="28"/>
        <v>730</v>
      </c>
      <c r="N53" s="169">
        <v>13.17</v>
      </c>
      <c r="O53" s="143"/>
      <c r="P53" s="157">
        <v>0.25</v>
      </c>
      <c r="Q53" s="157">
        <f t="shared" ref="Q53:Q117" si="59">+O53/12+P53</f>
        <v>0.25</v>
      </c>
      <c r="R53" s="197">
        <f t="shared" si="11"/>
        <v>10</v>
      </c>
      <c r="S53" s="197">
        <f t="shared" si="41"/>
        <v>0</v>
      </c>
      <c r="T53" s="157">
        <f t="shared" si="53"/>
        <v>10.25</v>
      </c>
      <c r="U53" s="197">
        <f t="shared" ref="U53:U117" si="60">+T53*N53</f>
        <v>134.99250000000001</v>
      </c>
      <c r="V53" s="197">
        <f t="shared" si="12"/>
        <v>44</v>
      </c>
      <c r="W53" s="197">
        <f t="shared" si="54"/>
        <v>15</v>
      </c>
      <c r="X53" s="158">
        <f t="shared" si="13"/>
        <v>150</v>
      </c>
      <c r="Y53" s="158">
        <v>15</v>
      </c>
      <c r="Z53" s="158">
        <f t="shared" si="33"/>
        <v>440</v>
      </c>
      <c r="AA53" s="158">
        <f t="shared" ref="AA53:AA117" si="61">+Z53+Y53+X53</f>
        <v>605</v>
      </c>
      <c r="AC53" s="197" t="str">
        <f>+A53</f>
        <v>APPLAUSE……………………………….</v>
      </c>
      <c r="AE53" s="202"/>
      <c r="AF53" s="203"/>
      <c r="AJ53" s="157">
        <f t="shared" si="14"/>
        <v>10</v>
      </c>
      <c r="AK53" s="157">
        <f t="shared" si="55"/>
        <v>0.25</v>
      </c>
      <c r="AL53" s="197">
        <f t="shared" si="15"/>
        <v>3</v>
      </c>
      <c r="AN53" s="197">
        <f t="shared" si="16"/>
        <v>13.17</v>
      </c>
      <c r="AO53" s="197">
        <f t="shared" si="56"/>
        <v>131.69999999999999</v>
      </c>
      <c r="AP53" s="197">
        <f t="shared" si="17"/>
        <v>0.25</v>
      </c>
      <c r="AQ53" s="197">
        <f t="shared" si="18"/>
        <v>3.2925</v>
      </c>
      <c r="AR53" s="197">
        <f t="shared" si="19"/>
        <v>134.99249999999998</v>
      </c>
      <c r="AS53" s="197">
        <f t="shared" si="20"/>
        <v>14.999166666666664</v>
      </c>
      <c r="AT53" s="197" t="str">
        <f t="shared" si="49"/>
        <v>APPLAUSE……………………………….</v>
      </c>
      <c r="AU53" s="204">
        <f t="shared" si="21"/>
        <v>10</v>
      </c>
      <c r="AV53" s="197">
        <f t="shared" si="57"/>
        <v>11</v>
      </c>
      <c r="AX53" s="169" t="s">
        <v>594</v>
      </c>
      <c r="AY53" s="207">
        <v>79.900000000000006</v>
      </c>
      <c r="AZ53" s="196" t="s">
        <v>2</v>
      </c>
      <c r="BA53" s="169">
        <v>13.17</v>
      </c>
      <c r="BB53" s="197">
        <v>2</v>
      </c>
      <c r="BC53" s="197">
        <v>3</v>
      </c>
      <c r="BD53" s="197">
        <f t="shared" si="58"/>
        <v>5</v>
      </c>
    </row>
    <row r="54" spans="1:82" s="197" customFormat="1" ht="27" customHeight="1">
      <c r="A54" s="194" t="s">
        <v>401</v>
      </c>
      <c r="B54" s="195">
        <v>10</v>
      </c>
      <c r="C54" s="196" t="s">
        <v>2</v>
      </c>
      <c r="D54" s="197" t="s">
        <v>256</v>
      </c>
      <c r="E54" s="188">
        <f t="shared" ref="E54" si="62">+AJ54</f>
        <v>10</v>
      </c>
      <c r="F54" s="188">
        <f t="shared" ref="F54" si="63">+AL54</f>
        <v>9</v>
      </c>
      <c r="G54" s="197">
        <f t="shared" ref="G54" si="64">ROUNDUP(+AS54,2)</f>
        <v>15.74</v>
      </c>
      <c r="H54" s="198">
        <f t="shared" ref="H54" si="65">ROUND(+G54*B54,2)</f>
        <v>157.4</v>
      </c>
      <c r="I54" s="199">
        <f t="shared" si="9"/>
        <v>44</v>
      </c>
      <c r="J54" s="200">
        <f t="shared" si="26"/>
        <v>10</v>
      </c>
      <c r="K54" s="192">
        <f t="shared" ref="K54" si="66">+J54*I54</f>
        <v>440</v>
      </c>
      <c r="L54" s="192">
        <v>140</v>
      </c>
      <c r="M54" s="201">
        <f t="shared" si="28"/>
        <v>737.4</v>
      </c>
      <c r="N54" s="169">
        <v>13.17</v>
      </c>
      <c r="O54" s="197">
        <v>6.19</v>
      </c>
      <c r="P54" s="157">
        <v>0.25</v>
      </c>
      <c r="Q54" s="157">
        <f>+O54/12+P54</f>
        <v>0.76583333333333337</v>
      </c>
      <c r="R54" s="197">
        <f t="shared" si="11"/>
        <v>10</v>
      </c>
      <c r="S54" s="197">
        <f t="shared" si="41"/>
        <v>0</v>
      </c>
      <c r="T54" s="157">
        <f t="shared" ref="T54" si="67">+R54+Q54+S54</f>
        <v>10.765833333333333</v>
      </c>
      <c r="U54" s="197">
        <f>+T54*N54</f>
        <v>141.786025</v>
      </c>
      <c r="V54" s="197">
        <f t="shared" si="12"/>
        <v>44</v>
      </c>
      <c r="W54" s="197">
        <f t="shared" ref="W54" si="68">ROUND(+U54/9,2)</f>
        <v>15.75</v>
      </c>
      <c r="X54" s="158">
        <f t="shared" si="13"/>
        <v>157.5</v>
      </c>
      <c r="Y54" s="158">
        <v>15</v>
      </c>
      <c r="Z54" s="158">
        <f t="shared" si="33"/>
        <v>440</v>
      </c>
      <c r="AA54" s="158">
        <f>+Z54+Y54+X54</f>
        <v>612.5</v>
      </c>
      <c r="AE54" s="202"/>
      <c r="AF54" s="203"/>
      <c r="AJ54" s="157">
        <f t="shared" ref="AJ54" si="69">ROUNDDOWN(T54,0)</f>
        <v>10</v>
      </c>
      <c r="AK54" s="157">
        <f t="shared" ref="AK54" si="70">+T54-AJ54</f>
        <v>0.76583333333333314</v>
      </c>
      <c r="AL54" s="197">
        <f t="shared" ref="AL54" si="71">ROUND(12*AK54,0)</f>
        <v>9</v>
      </c>
      <c r="AN54" s="197">
        <f t="shared" ref="AN54" si="72">+N54</f>
        <v>13.17</v>
      </c>
      <c r="AO54" s="197">
        <f t="shared" ref="AO54" si="73">+AJ54*AN54</f>
        <v>131.69999999999999</v>
      </c>
      <c r="AP54" s="197">
        <f t="shared" ref="AP54" si="74">++AL54/12</f>
        <v>0.75</v>
      </c>
      <c r="AQ54" s="197">
        <f t="shared" ref="AQ54" si="75">+AP54*AN54</f>
        <v>9.8774999999999995</v>
      </c>
      <c r="AR54" s="197">
        <f t="shared" ref="AR54" si="76">+AQ54+AO54</f>
        <v>141.57749999999999</v>
      </c>
      <c r="AS54" s="197">
        <f t="shared" ref="AS54" si="77">+AR54/9</f>
        <v>15.730833333333331</v>
      </c>
      <c r="AT54" s="197" t="str">
        <f t="shared" si="49"/>
        <v>ARGYLE II ……………………………….</v>
      </c>
      <c r="AU54" s="204">
        <f t="shared" si="21"/>
        <v>10</v>
      </c>
      <c r="AV54" s="197">
        <f t="shared" ref="AV54" si="78">ROUNDUP(+AU54*110%,1)</f>
        <v>11</v>
      </c>
      <c r="AX54" s="169"/>
      <c r="AY54" s="207"/>
      <c r="AZ54" s="196"/>
      <c r="BA54" s="169"/>
    </row>
    <row r="55" spans="1:82" s="197" customFormat="1" ht="27" customHeight="1">
      <c r="A55" s="194" t="s">
        <v>402</v>
      </c>
      <c r="B55" s="195">
        <v>10</v>
      </c>
      <c r="C55" s="196" t="s">
        <v>2</v>
      </c>
      <c r="D55" s="197" t="s">
        <v>256</v>
      </c>
      <c r="E55" s="188">
        <f t="shared" si="50"/>
        <v>10</v>
      </c>
      <c r="F55" s="188">
        <f t="shared" si="51"/>
        <v>9</v>
      </c>
      <c r="G55" s="197">
        <f t="shared" si="24"/>
        <v>15.74</v>
      </c>
      <c r="H55" s="198">
        <f t="shared" si="25"/>
        <v>157.4</v>
      </c>
      <c r="I55" s="199">
        <f t="shared" si="9"/>
        <v>44</v>
      </c>
      <c r="J55" s="200">
        <f t="shared" si="26"/>
        <v>10</v>
      </c>
      <c r="K55" s="192">
        <f t="shared" si="52"/>
        <v>440</v>
      </c>
      <c r="L55" s="192">
        <v>140</v>
      </c>
      <c r="M55" s="201">
        <f t="shared" si="28"/>
        <v>737.4</v>
      </c>
      <c r="N55" s="169">
        <v>13.17</v>
      </c>
      <c r="O55" s="197">
        <v>6</v>
      </c>
      <c r="P55" s="157">
        <v>0.25</v>
      </c>
      <c r="Q55" s="157">
        <f t="shared" si="59"/>
        <v>0.75</v>
      </c>
      <c r="R55" s="197">
        <f t="shared" si="11"/>
        <v>10</v>
      </c>
      <c r="S55" s="197">
        <f t="shared" si="41"/>
        <v>0</v>
      </c>
      <c r="T55" s="157">
        <f t="shared" si="53"/>
        <v>10.75</v>
      </c>
      <c r="U55" s="197">
        <f t="shared" si="60"/>
        <v>141.57749999999999</v>
      </c>
      <c r="V55" s="197">
        <f t="shared" si="12"/>
        <v>44</v>
      </c>
      <c r="W55" s="197">
        <f t="shared" si="54"/>
        <v>15.73</v>
      </c>
      <c r="X55" s="158">
        <f t="shared" si="13"/>
        <v>157.30000000000001</v>
      </c>
      <c r="Y55" s="158">
        <v>15</v>
      </c>
      <c r="Z55" s="158">
        <f t="shared" si="33"/>
        <v>440</v>
      </c>
      <c r="AA55" s="158">
        <f t="shared" si="61"/>
        <v>612.29999999999995</v>
      </c>
      <c r="AC55" s="197" t="str">
        <f t="shared" ref="AC55:AC72" si="79">+A55</f>
        <v>ARGYLE…………………………………..</v>
      </c>
      <c r="AE55" s="202"/>
      <c r="AF55" s="203"/>
      <c r="AJ55" s="157">
        <f t="shared" si="14"/>
        <v>10</v>
      </c>
      <c r="AK55" s="157">
        <f t="shared" si="55"/>
        <v>0.75</v>
      </c>
      <c r="AL55" s="197">
        <f t="shared" si="15"/>
        <v>9</v>
      </c>
      <c r="AN55" s="197">
        <f t="shared" si="16"/>
        <v>13.17</v>
      </c>
      <c r="AO55" s="197">
        <f t="shared" si="56"/>
        <v>131.69999999999999</v>
      </c>
      <c r="AP55" s="197">
        <f t="shared" si="17"/>
        <v>0.75</v>
      </c>
      <c r="AQ55" s="197">
        <f t="shared" si="18"/>
        <v>9.8774999999999995</v>
      </c>
      <c r="AR55" s="197">
        <f t="shared" si="19"/>
        <v>141.57749999999999</v>
      </c>
      <c r="AS55" s="197">
        <f t="shared" si="20"/>
        <v>15.730833333333331</v>
      </c>
      <c r="AT55" s="197" t="str">
        <f t="shared" si="49"/>
        <v>ARGYLE…………………………………..</v>
      </c>
      <c r="AU55" s="204">
        <f t="shared" si="21"/>
        <v>10</v>
      </c>
      <c r="AV55" s="197">
        <f t="shared" si="57"/>
        <v>11</v>
      </c>
      <c r="AX55" s="169" t="s">
        <v>4</v>
      </c>
      <c r="AY55" s="205">
        <v>19.25</v>
      </c>
      <c r="AZ55" s="196" t="s">
        <v>3</v>
      </c>
      <c r="BA55" s="169">
        <v>12</v>
      </c>
      <c r="BB55" s="197">
        <v>0</v>
      </c>
      <c r="BC55" s="197">
        <v>3</v>
      </c>
      <c r="BD55" s="197">
        <f t="shared" si="58"/>
        <v>3</v>
      </c>
    </row>
    <row r="56" spans="1:82" s="197" customFormat="1" ht="27" customHeight="1">
      <c r="A56" s="194" t="s">
        <v>403</v>
      </c>
      <c r="B56" s="195">
        <v>10</v>
      </c>
      <c r="C56" s="196" t="s">
        <v>2</v>
      </c>
      <c r="D56" s="197" t="s">
        <v>256</v>
      </c>
      <c r="E56" s="188">
        <f t="shared" si="50"/>
        <v>11</v>
      </c>
      <c r="F56" s="188">
        <f t="shared" si="51"/>
        <v>6</v>
      </c>
      <c r="G56" s="197">
        <f t="shared" si="24"/>
        <v>16.830000000000002</v>
      </c>
      <c r="H56" s="198">
        <f t="shared" si="25"/>
        <v>168.3</v>
      </c>
      <c r="I56" s="199">
        <f t="shared" si="9"/>
        <v>44</v>
      </c>
      <c r="J56" s="200">
        <f t="shared" si="26"/>
        <v>10</v>
      </c>
      <c r="K56" s="192">
        <f t="shared" si="52"/>
        <v>440</v>
      </c>
      <c r="L56" s="192">
        <v>140</v>
      </c>
      <c r="M56" s="201">
        <f t="shared" si="28"/>
        <v>748.3</v>
      </c>
      <c r="N56" s="169">
        <v>13.17</v>
      </c>
      <c r="O56" s="197">
        <v>14.96</v>
      </c>
      <c r="P56" s="157">
        <v>0.25</v>
      </c>
      <c r="Q56" s="157">
        <f t="shared" si="59"/>
        <v>1.4966666666666668</v>
      </c>
      <c r="R56" s="197">
        <f t="shared" si="11"/>
        <v>10</v>
      </c>
      <c r="S56" s="197">
        <f t="shared" si="41"/>
        <v>0</v>
      </c>
      <c r="T56" s="157">
        <f t="shared" si="53"/>
        <v>11.496666666666666</v>
      </c>
      <c r="U56" s="197">
        <f t="shared" si="60"/>
        <v>151.4111</v>
      </c>
      <c r="V56" s="197">
        <f t="shared" si="12"/>
        <v>44</v>
      </c>
      <c r="W56" s="197">
        <f t="shared" si="54"/>
        <v>16.82</v>
      </c>
      <c r="X56" s="158">
        <f t="shared" si="13"/>
        <v>168.2</v>
      </c>
      <c r="Y56" s="158">
        <v>15</v>
      </c>
      <c r="Z56" s="158">
        <f t="shared" si="33"/>
        <v>440</v>
      </c>
      <c r="AA56" s="158">
        <f t="shared" si="61"/>
        <v>623.20000000000005</v>
      </c>
      <c r="AC56" s="197" t="str">
        <f t="shared" si="79"/>
        <v>ARTE………………………………………</v>
      </c>
      <c r="AE56" s="202"/>
      <c r="AF56" s="203"/>
      <c r="AJ56" s="157">
        <f t="shared" si="14"/>
        <v>11</v>
      </c>
      <c r="AK56" s="157">
        <f t="shared" si="55"/>
        <v>0.49666666666666615</v>
      </c>
      <c r="AL56" s="197">
        <f t="shared" si="15"/>
        <v>6</v>
      </c>
      <c r="AN56" s="197">
        <f t="shared" si="16"/>
        <v>13.17</v>
      </c>
      <c r="AO56" s="197">
        <f t="shared" si="56"/>
        <v>144.87</v>
      </c>
      <c r="AP56" s="197">
        <f t="shared" si="17"/>
        <v>0.5</v>
      </c>
      <c r="AQ56" s="197">
        <f t="shared" si="18"/>
        <v>6.585</v>
      </c>
      <c r="AR56" s="197">
        <f t="shared" si="19"/>
        <v>151.45500000000001</v>
      </c>
      <c r="AS56" s="197">
        <f t="shared" si="20"/>
        <v>16.828333333333333</v>
      </c>
      <c r="AT56" s="197" t="str">
        <f t="shared" si="49"/>
        <v>ARTE………………………………………</v>
      </c>
      <c r="AU56" s="204">
        <f t="shared" si="21"/>
        <v>10</v>
      </c>
      <c r="AV56" s="197">
        <f t="shared" si="57"/>
        <v>11</v>
      </c>
      <c r="AX56" s="169" t="s">
        <v>5</v>
      </c>
      <c r="AY56" s="205">
        <v>40.5</v>
      </c>
      <c r="AZ56" s="196" t="s">
        <v>6</v>
      </c>
      <c r="BA56" s="169">
        <v>12.5</v>
      </c>
      <c r="BB56" s="197">
        <v>1</v>
      </c>
      <c r="BC56" s="197">
        <v>3</v>
      </c>
      <c r="BD56" s="197">
        <f t="shared" si="58"/>
        <v>4</v>
      </c>
      <c r="BM56" s="197">
        <v>26</v>
      </c>
    </row>
    <row r="57" spans="1:82" s="197" customFormat="1" ht="27" hidden="1" customHeight="1" thickTop="1" thickBot="1">
      <c r="A57" s="194" t="s">
        <v>404</v>
      </c>
      <c r="B57" s="195">
        <v>10</v>
      </c>
      <c r="C57" s="196" t="s">
        <v>3</v>
      </c>
      <c r="D57" s="197" t="s">
        <v>256</v>
      </c>
      <c r="E57" s="188">
        <f t="shared" si="50"/>
        <v>10</v>
      </c>
      <c r="F57" s="188">
        <f t="shared" si="51"/>
        <v>3</v>
      </c>
      <c r="G57" s="197">
        <f t="shared" si="24"/>
        <v>13.67</v>
      </c>
      <c r="H57" s="198">
        <f t="shared" si="25"/>
        <v>136.69999999999999</v>
      </c>
      <c r="I57" s="199">
        <f t="shared" si="9"/>
        <v>44</v>
      </c>
      <c r="J57" s="200">
        <f t="shared" si="26"/>
        <v>10</v>
      </c>
      <c r="K57" s="192">
        <f t="shared" si="52"/>
        <v>440</v>
      </c>
      <c r="L57" s="192">
        <v>140</v>
      </c>
      <c r="M57" s="201">
        <f t="shared" si="28"/>
        <v>716.7</v>
      </c>
      <c r="N57" s="169">
        <v>12</v>
      </c>
      <c r="O57" s="197">
        <v>0</v>
      </c>
      <c r="P57" s="157">
        <v>0.25</v>
      </c>
      <c r="Q57" s="157">
        <f t="shared" si="59"/>
        <v>0.25</v>
      </c>
      <c r="R57" s="197">
        <f t="shared" si="11"/>
        <v>10</v>
      </c>
      <c r="S57" s="197">
        <f t="shared" si="41"/>
        <v>0</v>
      </c>
      <c r="T57" s="157">
        <f t="shared" si="53"/>
        <v>10.25</v>
      </c>
      <c r="U57" s="197">
        <f t="shared" si="60"/>
        <v>123</v>
      </c>
      <c r="V57" s="197">
        <f t="shared" si="12"/>
        <v>44</v>
      </c>
      <c r="W57" s="197">
        <f t="shared" si="54"/>
        <v>13.67</v>
      </c>
      <c r="X57" s="158">
        <f t="shared" si="13"/>
        <v>136.69999999999999</v>
      </c>
      <c r="Y57" s="158">
        <v>15</v>
      </c>
      <c r="Z57" s="158">
        <f t="shared" si="33"/>
        <v>440</v>
      </c>
      <c r="AA57" s="158">
        <f t="shared" si="61"/>
        <v>591.70000000000005</v>
      </c>
      <c r="AC57" s="197" t="str">
        <f t="shared" si="79"/>
        <v>ARTISAN BORDER (Width 9.75")………</v>
      </c>
      <c r="AE57" s="202"/>
      <c r="AF57" s="203"/>
      <c r="AJ57" s="157">
        <f t="shared" si="14"/>
        <v>10</v>
      </c>
      <c r="AK57" s="157">
        <f t="shared" si="55"/>
        <v>0.25</v>
      </c>
      <c r="AL57" s="197">
        <f t="shared" si="15"/>
        <v>3</v>
      </c>
      <c r="AN57" s="197">
        <f t="shared" si="16"/>
        <v>12</v>
      </c>
      <c r="AO57" s="197">
        <f t="shared" si="56"/>
        <v>120</v>
      </c>
      <c r="AP57" s="197">
        <f t="shared" si="17"/>
        <v>0.25</v>
      </c>
      <c r="AQ57" s="197">
        <f t="shared" si="18"/>
        <v>3</v>
      </c>
      <c r="AR57" s="197">
        <f t="shared" si="19"/>
        <v>123</v>
      </c>
      <c r="AS57" s="197">
        <f t="shared" si="20"/>
        <v>13.666666666666666</v>
      </c>
      <c r="AT57" s="197" t="str">
        <f t="shared" si="49"/>
        <v>ARTISAN BORDER (Width 9.75")………</v>
      </c>
      <c r="AU57" s="204">
        <f t="shared" si="21"/>
        <v>10</v>
      </c>
      <c r="AV57" s="197">
        <f t="shared" si="57"/>
        <v>11</v>
      </c>
      <c r="AX57" s="169" t="s">
        <v>138</v>
      </c>
      <c r="AY57" s="207">
        <v>87.7</v>
      </c>
      <c r="AZ57" s="196" t="s">
        <v>3</v>
      </c>
      <c r="BA57" s="169">
        <v>12</v>
      </c>
      <c r="BB57" s="197">
        <v>2</v>
      </c>
      <c r="BC57" s="197">
        <v>3</v>
      </c>
      <c r="BD57" s="197">
        <f t="shared" si="58"/>
        <v>5</v>
      </c>
    </row>
    <row r="58" spans="1:82" s="197" customFormat="1" ht="27" customHeight="1">
      <c r="A58" s="194" t="s">
        <v>405</v>
      </c>
      <c r="B58" s="195">
        <v>10</v>
      </c>
      <c r="C58" s="196" t="s">
        <v>2</v>
      </c>
      <c r="D58" s="197" t="s">
        <v>256</v>
      </c>
      <c r="E58" s="188">
        <f t="shared" si="50"/>
        <v>11</v>
      </c>
      <c r="F58" s="188">
        <f t="shared" si="51"/>
        <v>2</v>
      </c>
      <c r="G58" s="197">
        <f t="shared" si="24"/>
        <v>14.89</v>
      </c>
      <c r="H58" s="198">
        <f t="shared" si="25"/>
        <v>148.9</v>
      </c>
      <c r="I58" s="199">
        <f t="shared" si="9"/>
        <v>44</v>
      </c>
      <c r="J58" s="200">
        <f t="shared" si="26"/>
        <v>10</v>
      </c>
      <c r="K58" s="192">
        <f t="shared" si="52"/>
        <v>440</v>
      </c>
      <c r="L58" s="192">
        <v>140</v>
      </c>
      <c r="M58" s="201">
        <f t="shared" si="28"/>
        <v>728.9</v>
      </c>
      <c r="N58" s="169">
        <v>12</v>
      </c>
      <c r="O58" s="197">
        <v>11.1</v>
      </c>
      <c r="P58" s="157">
        <v>0.25</v>
      </c>
      <c r="Q58" s="157">
        <f t="shared" si="59"/>
        <v>1.1749999999999998</v>
      </c>
      <c r="R58" s="197">
        <f t="shared" si="11"/>
        <v>10</v>
      </c>
      <c r="S58" s="197">
        <f t="shared" si="41"/>
        <v>0</v>
      </c>
      <c r="T58" s="157">
        <f t="shared" si="53"/>
        <v>11.175000000000001</v>
      </c>
      <c r="U58" s="197">
        <f t="shared" si="60"/>
        <v>134.10000000000002</v>
      </c>
      <c r="V58" s="197">
        <f t="shared" si="12"/>
        <v>44</v>
      </c>
      <c r="W58" s="197">
        <f t="shared" si="54"/>
        <v>14.9</v>
      </c>
      <c r="X58" s="158">
        <f t="shared" si="13"/>
        <v>149</v>
      </c>
      <c r="Y58" s="158">
        <v>15</v>
      </c>
      <c r="Z58" s="158">
        <f t="shared" si="33"/>
        <v>440</v>
      </c>
      <c r="AA58" s="158">
        <f t="shared" si="61"/>
        <v>604</v>
      </c>
      <c r="AC58" s="197" t="str">
        <f t="shared" si="79"/>
        <v>BARCELONA……………………………..</v>
      </c>
      <c r="AE58" s="202"/>
      <c r="AF58" s="203"/>
      <c r="AJ58" s="157">
        <f t="shared" si="14"/>
        <v>11</v>
      </c>
      <c r="AK58" s="157">
        <f t="shared" si="55"/>
        <v>0.17500000000000071</v>
      </c>
      <c r="AL58" s="197">
        <f t="shared" si="15"/>
        <v>2</v>
      </c>
      <c r="AN58" s="197">
        <f t="shared" si="16"/>
        <v>12</v>
      </c>
      <c r="AO58" s="197">
        <f t="shared" si="56"/>
        <v>132</v>
      </c>
      <c r="AP58" s="197">
        <f t="shared" si="17"/>
        <v>0.16666666666666666</v>
      </c>
      <c r="AQ58" s="197">
        <f t="shared" si="18"/>
        <v>2</v>
      </c>
      <c r="AR58" s="197">
        <f t="shared" si="19"/>
        <v>134</v>
      </c>
      <c r="AS58" s="197">
        <f t="shared" si="20"/>
        <v>14.888888888888889</v>
      </c>
      <c r="AT58" s="197" t="str">
        <f t="shared" si="49"/>
        <v>BARCELONA……………………………..</v>
      </c>
      <c r="AU58" s="204">
        <f t="shared" si="21"/>
        <v>10</v>
      </c>
      <c r="AV58" s="197">
        <f t="shared" si="57"/>
        <v>11</v>
      </c>
      <c r="AX58" s="169" t="s">
        <v>7</v>
      </c>
      <c r="AY58" s="205">
        <v>39.299999999999997</v>
      </c>
      <c r="AZ58" s="196" t="s">
        <v>2</v>
      </c>
      <c r="BA58" s="169">
        <v>13.17</v>
      </c>
      <c r="BB58" s="197">
        <v>0</v>
      </c>
      <c r="BC58" s="197">
        <v>3</v>
      </c>
      <c r="BD58" s="197">
        <f t="shared" si="58"/>
        <v>3</v>
      </c>
    </row>
    <row r="59" spans="1:82" s="197" customFormat="1" ht="27" customHeight="1">
      <c r="A59" s="194" t="s">
        <v>406</v>
      </c>
      <c r="B59" s="195">
        <v>10</v>
      </c>
      <c r="C59" s="196" t="s">
        <v>2</v>
      </c>
      <c r="D59" s="197" t="s">
        <v>256</v>
      </c>
      <c r="E59" s="188">
        <f t="shared" si="50"/>
        <v>11</v>
      </c>
      <c r="F59" s="188">
        <f t="shared" si="51"/>
        <v>4</v>
      </c>
      <c r="G59" s="197">
        <f t="shared" si="24"/>
        <v>16.59</v>
      </c>
      <c r="H59" s="198">
        <f t="shared" si="25"/>
        <v>165.9</v>
      </c>
      <c r="I59" s="199">
        <f t="shared" si="9"/>
        <v>44</v>
      </c>
      <c r="J59" s="200">
        <f t="shared" si="26"/>
        <v>10</v>
      </c>
      <c r="K59" s="192">
        <f t="shared" si="52"/>
        <v>440</v>
      </c>
      <c r="L59" s="192">
        <v>140</v>
      </c>
      <c r="M59" s="201">
        <f t="shared" si="28"/>
        <v>745.9</v>
      </c>
      <c r="N59" s="169">
        <v>13.17</v>
      </c>
      <c r="O59" s="197">
        <v>12.875</v>
      </c>
      <c r="P59" s="157">
        <v>0.25</v>
      </c>
      <c r="Q59" s="157">
        <f t="shared" si="59"/>
        <v>1.3229166666666667</v>
      </c>
      <c r="R59" s="197">
        <f t="shared" si="11"/>
        <v>10</v>
      </c>
      <c r="S59" s="197">
        <f t="shared" si="41"/>
        <v>0</v>
      </c>
      <c r="T59" s="157">
        <f t="shared" si="53"/>
        <v>11.322916666666666</v>
      </c>
      <c r="U59" s="197">
        <f t="shared" si="60"/>
        <v>149.12281249999998</v>
      </c>
      <c r="V59" s="197">
        <f t="shared" si="12"/>
        <v>44</v>
      </c>
      <c r="W59" s="197">
        <f t="shared" si="54"/>
        <v>16.57</v>
      </c>
      <c r="X59" s="158">
        <f t="shared" si="13"/>
        <v>165.7</v>
      </c>
      <c r="Y59" s="158">
        <v>15</v>
      </c>
      <c r="Z59" s="158">
        <f t="shared" si="33"/>
        <v>440</v>
      </c>
      <c r="AA59" s="158">
        <f t="shared" si="61"/>
        <v>620.70000000000005</v>
      </c>
      <c r="AC59" s="197" t="str">
        <f t="shared" si="79"/>
        <v>BOXWOOD……………………………….</v>
      </c>
      <c r="AE59" s="202"/>
      <c r="AF59" s="203"/>
      <c r="AJ59" s="157">
        <f t="shared" si="14"/>
        <v>11</v>
      </c>
      <c r="AK59" s="157">
        <f t="shared" si="55"/>
        <v>0.32291666666666607</v>
      </c>
      <c r="AL59" s="197">
        <f t="shared" si="15"/>
        <v>4</v>
      </c>
      <c r="AN59" s="197">
        <f t="shared" si="16"/>
        <v>13.17</v>
      </c>
      <c r="AO59" s="197">
        <f t="shared" si="56"/>
        <v>144.87</v>
      </c>
      <c r="AP59" s="197">
        <f t="shared" si="17"/>
        <v>0.33333333333333331</v>
      </c>
      <c r="AQ59" s="197">
        <f t="shared" si="18"/>
        <v>4.3899999999999997</v>
      </c>
      <c r="AR59" s="197">
        <f t="shared" si="19"/>
        <v>149.26</v>
      </c>
      <c r="AS59" s="197">
        <f t="shared" si="20"/>
        <v>16.584444444444443</v>
      </c>
      <c r="AT59" s="197" t="str">
        <f t="shared" si="49"/>
        <v>BOXWOOD……………………………….</v>
      </c>
      <c r="AU59" s="204">
        <f t="shared" si="21"/>
        <v>10</v>
      </c>
      <c r="AV59" s="197">
        <f t="shared" si="57"/>
        <v>11</v>
      </c>
      <c r="AX59" s="169" t="s">
        <v>595</v>
      </c>
      <c r="AY59" s="207">
        <v>79.7</v>
      </c>
      <c r="AZ59" s="196" t="s">
        <v>3</v>
      </c>
      <c r="BA59" s="169">
        <v>12</v>
      </c>
      <c r="BB59" s="197">
        <v>10</v>
      </c>
      <c r="BC59" s="197">
        <v>3</v>
      </c>
      <c r="BD59" s="197">
        <f t="shared" si="58"/>
        <v>13</v>
      </c>
    </row>
    <row r="60" spans="1:82" s="197" customFormat="1" ht="27" customHeight="1">
      <c r="A60" s="194" t="s">
        <v>407</v>
      </c>
      <c r="B60" s="195">
        <v>10</v>
      </c>
      <c r="C60" s="196" t="s">
        <v>2</v>
      </c>
      <c r="D60" s="197" t="s">
        <v>256</v>
      </c>
      <c r="E60" s="188">
        <f t="shared" si="50"/>
        <v>11</v>
      </c>
      <c r="F60" s="188">
        <f t="shared" si="51"/>
        <v>7</v>
      </c>
      <c r="G60" s="197">
        <f t="shared" si="24"/>
        <v>16.96</v>
      </c>
      <c r="H60" s="198">
        <f t="shared" si="25"/>
        <v>169.6</v>
      </c>
      <c r="I60" s="199">
        <f t="shared" si="9"/>
        <v>44</v>
      </c>
      <c r="J60" s="200">
        <f t="shared" si="26"/>
        <v>10</v>
      </c>
      <c r="K60" s="192">
        <f t="shared" si="52"/>
        <v>440</v>
      </c>
      <c r="L60" s="192">
        <v>140</v>
      </c>
      <c r="M60" s="201">
        <f t="shared" si="28"/>
        <v>749.6</v>
      </c>
      <c r="N60" s="169">
        <v>13.17</v>
      </c>
      <c r="O60" s="197">
        <v>16.14</v>
      </c>
      <c r="P60" s="157">
        <v>0.25</v>
      </c>
      <c r="Q60" s="157">
        <f t="shared" si="59"/>
        <v>1.595</v>
      </c>
      <c r="R60" s="197">
        <f t="shared" si="11"/>
        <v>10</v>
      </c>
      <c r="S60" s="197">
        <f t="shared" si="41"/>
        <v>0</v>
      </c>
      <c r="T60" s="157">
        <f t="shared" si="53"/>
        <v>11.595000000000001</v>
      </c>
      <c r="U60" s="197">
        <f t="shared" si="60"/>
        <v>152.70615000000001</v>
      </c>
      <c r="V60" s="197">
        <f t="shared" si="12"/>
        <v>44</v>
      </c>
      <c r="W60" s="197">
        <f t="shared" si="54"/>
        <v>16.97</v>
      </c>
      <c r="X60" s="158">
        <f t="shared" si="13"/>
        <v>169.7</v>
      </c>
      <c r="Y60" s="158">
        <v>15</v>
      </c>
      <c r="Z60" s="158">
        <f t="shared" si="33"/>
        <v>440</v>
      </c>
      <c r="AA60" s="158">
        <f t="shared" si="61"/>
        <v>624.70000000000005</v>
      </c>
      <c r="AC60" s="197" t="str">
        <f t="shared" si="79"/>
        <v>BRIDGEHAMPTON</v>
      </c>
      <c r="AE60" s="202"/>
      <c r="AF60" s="203"/>
      <c r="AJ60" s="157">
        <f t="shared" si="14"/>
        <v>11</v>
      </c>
      <c r="AK60" s="157">
        <f t="shared" si="55"/>
        <v>0.59500000000000064</v>
      </c>
      <c r="AL60" s="197">
        <f t="shared" si="15"/>
        <v>7</v>
      </c>
      <c r="AN60" s="197">
        <f t="shared" si="16"/>
        <v>13.17</v>
      </c>
      <c r="AO60" s="197">
        <f t="shared" si="56"/>
        <v>144.87</v>
      </c>
      <c r="AP60" s="197">
        <f t="shared" si="17"/>
        <v>0.58333333333333337</v>
      </c>
      <c r="AQ60" s="197">
        <f t="shared" si="18"/>
        <v>7.6825000000000001</v>
      </c>
      <c r="AR60" s="197">
        <f t="shared" si="19"/>
        <v>152.55250000000001</v>
      </c>
      <c r="AS60" s="197">
        <f t="shared" si="20"/>
        <v>16.950277777777778</v>
      </c>
      <c r="AT60" s="197" t="str">
        <f t="shared" si="49"/>
        <v>BRIDGEHAMPTON</v>
      </c>
      <c r="AU60" s="204">
        <f t="shared" si="21"/>
        <v>10</v>
      </c>
      <c r="AV60" s="197">
        <f t="shared" si="57"/>
        <v>11</v>
      </c>
      <c r="AX60" s="169" t="s">
        <v>141</v>
      </c>
      <c r="AY60" s="205">
        <v>74.05</v>
      </c>
      <c r="AZ60" s="196" t="s">
        <v>3</v>
      </c>
      <c r="BA60" s="194">
        <v>12</v>
      </c>
      <c r="BB60" s="197">
        <v>22</v>
      </c>
      <c r="BC60" s="197">
        <v>3</v>
      </c>
      <c r="BD60" s="197">
        <f t="shared" si="58"/>
        <v>25</v>
      </c>
    </row>
    <row r="61" spans="1:82" s="197" customFormat="1" ht="27" hidden="1" customHeight="1" thickTop="1" thickBot="1">
      <c r="A61" s="194" t="s">
        <v>408</v>
      </c>
      <c r="B61" s="195">
        <v>10</v>
      </c>
      <c r="C61" s="196" t="s">
        <v>3</v>
      </c>
      <c r="D61" s="197" t="s">
        <v>256</v>
      </c>
      <c r="E61" s="188">
        <f t="shared" si="50"/>
        <v>10</v>
      </c>
      <c r="F61" s="188">
        <f t="shared" si="51"/>
        <v>3</v>
      </c>
      <c r="G61" s="197">
        <f t="shared" si="24"/>
        <v>13.67</v>
      </c>
      <c r="H61" s="198">
        <f t="shared" si="25"/>
        <v>136.69999999999999</v>
      </c>
      <c r="I61" s="199">
        <f t="shared" si="9"/>
        <v>44</v>
      </c>
      <c r="J61" s="200">
        <f t="shared" si="26"/>
        <v>10</v>
      </c>
      <c r="K61" s="192">
        <f t="shared" si="52"/>
        <v>440</v>
      </c>
      <c r="L61" s="192">
        <v>140</v>
      </c>
      <c r="M61" s="201">
        <f t="shared" si="28"/>
        <v>716.7</v>
      </c>
      <c r="N61" s="169">
        <v>12</v>
      </c>
      <c r="O61" s="197">
        <v>0</v>
      </c>
      <c r="P61" s="157">
        <v>0.25</v>
      </c>
      <c r="Q61" s="157">
        <f t="shared" si="59"/>
        <v>0.25</v>
      </c>
      <c r="R61" s="197">
        <f t="shared" si="11"/>
        <v>10</v>
      </c>
      <c r="S61" s="197">
        <f t="shared" si="41"/>
        <v>0</v>
      </c>
      <c r="T61" s="157">
        <f t="shared" si="53"/>
        <v>10.25</v>
      </c>
      <c r="U61" s="197">
        <f t="shared" si="60"/>
        <v>123</v>
      </c>
      <c r="V61" s="197">
        <f t="shared" si="12"/>
        <v>44</v>
      </c>
      <c r="W61" s="197">
        <f t="shared" si="54"/>
        <v>13.67</v>
      </c>
      <c r="X61" s="158">
        <f t="shared" si="13"/>
        <v>136.69999999999999</v>
      </c>
      <c r="Y61" s="158">
        <v>15</v>
      </c>
      <c r="Z61" s="158">
        <f t="shared" si="33"/>
        <v>440</v>
      </c>
      <c r="AA61" s="158">
        <f t="shared" si="61"/>
        <v>591.70000000000005</v>
      </c>
      <c r="AC61" s="197" t="str">
        <f t="shared" si="79"/>
        <v>BROADWAY BORDER (Width 14")…….</v>
      </c>
      <c r="AE61" s="202"/>
      <c r="AF61" s="203"/>
      <c r="AJ61" s="157">
        <f t="shared" si="14"/>
        <v>10</v>
      </c>
      <c r="AK61" s="157">
        <f t="shared" si="55"/>
        <v>0.25</v>
      </c>
      <c r="AL61" s="197">
        <f t="shared" si="15"/>
        <v>3</v>
      </c>
      <c r="AN61" s="197">
        <f t="shared" si="16"/>
        <v>12</v>
      </c>
      <c r="AO61" s="197">
        <f t="shared" si="56"/>
        <v>120</v>
      </c>
      <c r="AP61" s="197">
        <f t="shared" si="17"/>
        <v>0.25</v>
      </c>
      <c r="AQ61" s="197">
        <f t="shared" si="18"/>
        <v>3</v>
      </c>
      <c r="AR61" s="197">
        <f t="shared" si="19"/>
        <v>123</v>
      </c>
      <c r="AS61" s="197">
        <f t="shared" si="20"/>
        <v>13.666666666666666</v>
      </c>
      <c r="AT61" s="197" t="str">
        <f t="shared" si="49"/>
        <v>BROADWAY BORDER (Width 14")…….</v>
      </c>
      <c r="AU61" s="204">
        <f t="shared" si="21"/>
        <v>10</v>
      </c>
      <c r="AV61" s="197">
        <f t="shared" si="57"/>
        <v>11</v>
      </c>
      <c r="AX61" s="169" t="s">
        <v>142</v>
      </c>
      <c r="AY61" s="207">
        <v>99.65</v>
      </c>
      <c r="AZ61" s="196" t="s">
        <v>3</v>
      </c>
      <c r="BA61" s="169">
        <v>12</v>
      </c>
      <c r="BB61" s="197">
        <v>4</v>
      </c>
      <c r="BC61" s="197">
        <v>3</v>
      </c>
      <c r="BD61" s="197">
        <f t="shared" si="58"/>
        <v>7</v>
      </c>
    </row>
    <row r="62" spans="1:82" s="197" customFormat="1" ht="27" customHeight="1">
      <c r="A62" s="194" t="s">
        <v>409</v>
      </c>
      <c r="B62" s="195">
        <v>10</v>
      </c>
      <c r="C62" s="196" t="s">
        <v>2</v>
      </c>
      <c r="D62" s="197" t="s">
        <v>256</v>
      </c>
      <c r="E62" s="188">
        <f t="shared" si="50"/>
        <v>10</v>
      </c>
      <c r="F62" s="188">
        <f t="shared" si="51"/>
        <v>6</v>
      </c>
      <c r="G62" s="197">
        <f t="shared" si="24"/>
        <v>15.37</v>
      </c>
      <c r="H62" s="198">
        <f t="shared" si="25"/>
        <v>153.69999999999999</v>
      </c>
      <c r="I62" s="199">
        <f t="shared" si="9"/>
        <v>44</v>
      </c>
      <c r="J62" s="200">
        <f t="shared" si="26"/>
        <v>10</v>
      </c>
      <c r="K62" s="192">
        <f t="shared" si="52"/>
        <v>440</v>
      </c>
      <c r="L62" s="192">
        <v>140</v>
      </c>
      <c r="M62" s="201">
        <f t="shared" si="28"/>
        <v>733.7</v>
      </c>
      <c r="N62" s="169">
        <v>13.17</v>
      </c>
      <c r="O62" s="197">
        <v>2.56</v>
      </c>
      <c r="P62" s="157">
        <v>0.25</v>
      </c>
      <c r="Q62" s="157">
        <f t="shared" si="59"/>
        <v>0.46333333333333337</v>
      </c>
      <c r="R62" s="197">
        <f t="shared" si="11"/>
        <v>10</v>
      </c>
      <c r="S62" s="197">
        <f t="shared" si="41"/>
        <v>0</v>
      </c>
      <c r="T62" s="157">
        <f t="shared" si="53"/>
        <v>10.463333333333333</v>
      </c>
      <c r="U62" s="197">
        <f t="shared" si="60"/>
        <v>137.8021</v>
      </c>
      <c r="V62" s="197">
        <f t="shared" si="12"/>
        <v>44</v>
      </c>
      <c r="W62" s="197">
        <f t="shared" si="54"/>
        <v>15.31</v>
      </c>
      <c r="X62" s="158">
        <f t="shared" si="13"/>
        <v>153.1</v>
      </c>
      <c r="Y62" s="158">
        <v>15</v>
      </c>
      <c r="Z62" s="158">
        <f t="shared" si="33"/>
        <v>440</v>
      </c>
      <c r="AA62" s="158">
        <f t="shared" si="61"/>
        <v>608.1</v>
      </c>
      <c r="AC62" s="197" t="str">
        <f t="shared" si="79"/>
        <v>BROOME ST. II……………………………………</v>
      </c>
      <c r="AE62" s="202"/>
      <c r="AF62" s="203"/>
      <c r="AJ62" s="157">
        <f t="shared" si="14"/>
        <v>10</v>
      </c>
      <c r="AK62" s="157">
        <f t="shared" si="55"/>
        <v>0.46333333333333293</v>
      </c>
      <c r="AL62" s="197">
        <f t="shared" si="15"/>
        <v>6</v>
      </c>
      <c r="AN62" s="197">
        <f t="shared" si="16"/>
        <v>13.17</v>
      </c>
      <c r="AO62" s="197">
        <f t="shared" si="56"/>
        <v>131.69999999999999</v>
      </c>
      <c r="AP62" s="197">
        <f t="shared" si="17"/>
        <v>0.5</v>
      </c>
      <c r="AQ62" s="197">
        <f t="shared" si="18"/>
        <v>6.585</v>
      </c>
      <c r="AR62" s="197">
        <f t="shared" si="19"/>
        <v>138.285</v>
      </c>
      <c r="AS62" s="197">
        <f t="shared" si="20"/>
        <v>15.365</v>
      </c>
      <c r="AT62" s="197" t="str">
        <f t="shared" si="49"/>
        <v>BROOME ST. II……………………………………</v>
      </c>
      <c r="AU62" s="204">
        <f t="shared" si="21"/>
        <v>10</v>
      </c>
      <c r="AV62" s="197">
        <f t="shared" si="57"/>
        <v>11</v>
      </c>
      <c r="AX62" s="169" t="s">
        <v>154</v>
      </c>
      <c r="AY62" s="207">
        <v>59.9</v>
      </c>
      <c r="AZ62" s="196" t="s">
        <v>3</v>
      </c>
      <c r="BA62" s="169">
        <v>12</v>
      </c>
      <c r="BB62" s="197">
        <v>0</v>
      </c>
      <c r="BC62" s="197">
        <v>3</v>
      </c>
      <c r="BD62" s="197">
        <f t="shared" si="58"/>
        <v>3</v>
      </c>
    </row>
    <row r="63" spans="1:82" s="197" customFormat="1" ht="27" customHeight="1">
      <c r="A63" s="194" t="s">
        <v>410</v>
      </c>
      <c r="B63" s="195">
        <v>10</v>
      </c>
      <c r="C63" s="196" t="s">
        <v>2</v>
      </c>
      <c r="D63" s="197" t="s">
        <v>256</v>
      </c>
      <c r="E63" s="188">
        <f t="shared" si="50"/>
        <v>11</v>
      </c>
      <c r="F63" s="188">
        <f t="shared" si="51"/>
        <v>4</v>
      </c>
      <c r="G63" s="197">
        <f t="shared" si="24"/>
        <v>16.59</v>
      </c>
      <c r="H63" s="198">
        <f t="shared" si="25"/>
        <v>165.9</v>
      </c>
      <c r="I63" s="199">
        <f t="shared" si="9"/>
        <v>44</v>
      </c>
      <c r="J63" s="200">
        <f t="shared" si="26"/>
        <v>10</v>
      </c>
      <c r="K63" s="192">
        <f t="shared" si="52"/>
        <v>440</v>
      </c>
      <c r="L63" s="192">
        <v>140</v>
      </c>
      <c r="M63" s="201">
        <f t="shared" si="28"/>
        <v>745.9</v>
      </c>
      <c r="N63" s="169">
        <v>13.17</v>
      </c>
      <c r="O63" s="197">
        <v>13.4</v>
      </c>
      <c r="P63" s="157">
        <v>0.25</v>
      </c>
      <c r="Q63" s="157">
        <f t="shared" si="59"/>
        <v>1.3666666666666667</v>
      </c>
      <c r="R63" s="197">
        <f t="shared" si="11"/>
        <v>10</v>
      </c>
      <c r="S63" s="197">
        <f t="shared" si="41"/>
        <v>0</v>
      </c>
      <c r="T63" s="157">
        <f t="shared" si="53"/>
        <v>11.366666666666667</v>
      </c>
      <c r="U63" s="197">
        <f t="shared" si="60"/>
        <v>149.69900000000001</v>
      </c>
      <c r="V63" s="197">
        <f t="shared" si="12"/>
        <v>44</v>
      </c>
      <c r="W63" s="197">
        <f t="shared" si="54"/>
        <v>16.63</v>
      </c>
      <c r="X63" s="158">
        <f t="shared" si="13"/>
        <v>166.29999999999998</v>
      </c>
      <c r="Y63" s="158">
        <v>15</v>
      </c>
      <c r="Z63" s="158">
        <f t="shared" si="33"/>
        <v>440</v>
      </c>
      <c r="AA63" s="158">
        <f t="shared" si="61"/>
        <v>621.29999999999995</v>
      </c>
      <c r="AC63" s="197" t="str">
        <f t="shared" si="79"/>
        <v>BRUSSELS……………………………….</v>
      </c>
      <c r="AE63" s="202"/>
      <c r="AF63" s="203"/>
      <c r="AJ63" s="157">
        <f t="shared" si="14"/>
        <v>11</v>
      </c>
      <c r="AK63" s="157">
        <f t="shared" si="55"/>
        <v>0.36666666666666714</v>
      </c>
      <c r="AL63" s="197">
        <f t="shared" si="15"/>
        <v>4</v>
      </c>
      <c r="AN63" s="197">
        <f t="shared" si="16"/>
        <v>13.17</v>
      </c>
      <c r="AO63" s="197">
        <f t="shared" si="56"/>
        <v>144.87</v>
      </c>
      <c r="AP63" s="197">
        <f t="shared" si="17"/>
        <v>0.33333333333333331</v>
      </c>
      <c r="AQ63" s="197">
        <f t="shared" si="18"/>
        <v>4.3899999999999997</v>
      </c>
      <c r="AR63" s="197">
        <f t="shared" si="19"/>
        <v>149.26</v>
      </c>
      <c r="AS63" s="197">
        <f t="shared" si="20"/>
        <v>16.584444444444443</v>
      </c>
      <c r="AT63" s="197" t="str">
        <f t="shared" si="49"/>
        <v>BRUSSELS……………………………….</v>
      </c>
      <c r="AU63" s="204">
        <f t="shared" si="21"/>
        <v>10</v>
      </c>
      <c r="AV63" s="197">
        <f t="shared" si="57"/>
        <v>11</v>
      </c>
      <c r="AX63" s="169" t="s">
        <v>82</v>
      </c>
      <c r="AY63" s="207">
        <v>79.900000000000006</v>
      </c>
      <c r="AZ63" s="196" t="s">
        <v>2</v>
      </c>
      <c r="BA63" s="169">
        <v>13.17</v>
      </c>
      <c r="BB63" s="197">
        <v>5</v>
      </c>
      <c r="BC63" s="197">
        <v>3</v>
      </c>
      <c r="BD63" s="197">
        <f t="shared" si="58"/>
        <v>8</v>
      </c>
    </row>
    <row r="64" spans="1:82" s="197" customFormat="1" ht="27" customHeight="1">
      <c r="A64" s="194" t="s">
        <v>411</v>
      </c>
      <c r="B64" s="195">
        <v>10</v>
      </c>
      <c r="C64" s="196">
        <v>12</v>
      </c>
      <c r="D64" s="197" t="s">
        <v>256</v>
      </c>
      <c r="E64" s="188">
        <f t="shared" si="50"/>
        <v>10</v>
      </c>
      <c r="F64" s="188">
        <f t="shared" si="51"/>
        <v>4</v>
      </c>
      <c r="G64" s="197">
        <f t="shared" si="24"/>
        <v>13.78</v>
      </c>
      <c r="H64" s="198">
        <f t="shared" si="25"/>
        <v>137.80000000000001</v>
      </c>
      <c r="I64" s="199">
        <f t="shared" si="9"/>
        <v>44</v>
      </c>
      <c r="J64" s="200">
        <f t="shared" si="26"/>
        <v>10</v>
      </c>
      <c r="K64" s="192">
        <f t="shared" si="52"/>
        <v>440</v>
      </c>
      <c r="L64" s="192">
        <v>140</v>
      </c>
      <c r="M64" s="201">
        <f t="shared" si="28"/>
        <v>717.8</v>
      </c>
      <c r="N64" s="169">
        <v>12</v>
      </c>
      <c r="O64" s="197">
        <v>1</v>
      </c>
      <c r="P64" s="157">
        <v>0.25</v>
      </c>
      <c r="Q64" s="157">
        <f t="shared" si="59"/>
        <v>0.33333333333333331</v>
      </c>
      <c r="R64" s="197">
        <f t="shared" si="11"/>
        <v>10</v>
      </c>
      <c r="S64" s="197">
        <f t="shared" si="41"/>
        <v>0</v>
      </c>
      <c r="T64" s="157">
        <f t="shared" si="53"/>
        <v>10.333333333333334</v>
      </c>
      <c r="U64" s="197">
        <f t="shared" si="60"/>
        <v>124</v>
      </c>
      <c r="V64" s="197">
        <f t="shared" si="12"/>
        <v>44</v>
      </c>
      <c r="W64" s="197">
        <f t="shared" si="54"/>
        <v>13.78</v>
      </c>
      <c r="X64" s="158">
        <f t="shared" si="13"/>
        <v>137.79999999999998</v>
      </c>
      <c r="Y64" s="158">
        <v>15</v>
      </c>
      <c r="Z64" s="158">
        <f t="shared" si="33"/>
        <v>440</v>
      </c>
      <c r="AA64" s="158">
        <f t="shared" si="61"/>
        <v>592.79999999999995</v>
      </c>
      <c r="AC64" s="197" t="str">
        <f t="shared" si="79"/>
        <v>CANDLEWICK (Width 12')…………………</v>
      </c>
      <c r="AE64" s="202"/>
      <c r="AF64" s="203"/>
      <c r="AJ64" s="157">
        <f t="shared" si="14"/>
        <v>10</v>
      </c>
      <c r="AK64" s="157">
        <f t="shared" si="55"/>
        <v>0.33333333333333393</v>
      </c>
      <c r="AL64" s="197">
        <f t="shared" si="15"/>
        <v>4</v>
      </c>
      <c r="AN64" s="197">
        <f t="shared" si="16"/>
        <v>12</v>
      </c>
      <c r="AO64" s="197">
        <f t="shared" si="56"/>
        <v>120</v>
      </c>
      <c r="AP64" s="197">
        <f t="shared" si="17"/>
        <v>0.33333333333333331</v>
      </c>
      <c r="AQ64" s="197">
        <f t="shared" si="18"/>
        <v>4</v>
      </c>
      <c r="AR64" s="197">
        <f t="shared" si="19"/>
        <v>124</v>
      </c>
      <c r="AS64" s="197">
        <f t="shared" si="20"/>
        <v>13.777777777777779</v>
      </c>
      <c r="AT64" s="197" t="str">
        <f t="shared" si="49"/>
        <v>CANDLEWICK (Width 12')…………………</v>
      </c>
      <c r="AU64" s="204">
        <f t="shared" si="21"/>
        <v>10</v>
      </c>
      <c r="AV64" s="197">
        <f t="shared" si="57"/>
        <v>11</v>
      </c>
      <c r="AX64" s="169" t="s">
        <v>113</v>
      </c>
      <c r="AY64" s="207">
        <v>97.3</v>
      </c>
      <c r="AZ64" s="196" t="s">
        <v>143</v>
      </c>
      <c r="BA64" s="169">
        <v>13.08</v>
      </c>
      <c r="BB64" s="197">
        <v>9</v>
      </c>
      <c r="BC64" s="197">
        <v>3</v>
      </c>
      <c r="BD64" s="197">
        <f t="shared" si="58"/>
        <v>12</v>
      </c>
      <c r="BM64" s="197">
        <v>25</v>
      </c>
    </row>
    <row r="65" spans="1:65" s="197" customFormat="1" ht="27" customHeight="1">
      <c r="A65" s="194" t="s">
        <v>412</v>
      </c>
      <c r="B65" s="195">
        <v>10</v>
      </c>
      <c r="C65" s="196" t="s">
        <v>2</v>
      </c>
      <c r="D65" s="197" t="s">
        <v>256</v>
      </c>
      <c r="E65" s="188">
        <f t="shared" si="50"/>
        <v>10</v>
      </c>
      <c r="F65" s="188">
        <f t="shared" si="51"/>
        <v>10</v>
      </c>
      <c r="G65" s="197">
        <f t="shared" si="24"/>
        <v>15.86</v>
      </c>
      <c r="H65" s="198">
        <f t="shared" si="25"/>
        <v>158.6</v>
      </c>
      <c r="I65" s="199">
        <f t="shared" si="9"/>
        <v>44</v>
      </c>
      <c r="J65" s="200">
        <f t="shared" si="26"/>
        <v>10</v>
      </c>
      <c r="K65" s="192">
        <f t="shared" si="52"/>
        <v>440</v>
      </c>
      <c r="L65" s="192">
        <v>140</v>
      </c>
      <c r="M65" s="201">
        <f t="shared" si="28"/>
        <v>738.6</v>
      </c>
      <c r="N65" s="169">
        <v>13.17</v>
      </c>
      <c r="O65" s="197">
        <v>6.75</v>
      </c>
      <c r="P65" s="157">
        <v>0.25</v>
      </c>
      <c r="Q65" s="157">
        <f t="shared" si="59"/>
        <v>0.8125</v>
      </c>
      <c r="R65" s="197">
        <f t="shared" si="11"/>
        <v>10</v>
      </c>
      <c r="S65" s="197">
        <f t="shared" si="41"/>
        <v>0</v>
      </c>
      <c r="T65" s="157">
        <f t="shared" si="53"/>
        <v>10.8125</v>
      </c>
      <c r="U65" s="197">
        <f t="shared" si="60"/>
        <v>142.40062499999999</v>
      </c>
      <c r="V65" s="197">
        <f t="shared" si="12"/>
        <v>44</v>
      </c>
      <c r="W65" s="197">
        <f t="shared" si="54"/>
        <v>15.82</v>
      </c>
      <c r="X65" s="158">
        <f t="shared" si="13"/>
        <v>158.19999999999999</v>
      </c>
      <c r="Y65" s="158">
        <v>15</v>
      </c>
      <c r="Z65" s="158">
        <f t="shared" si="33"/>
        <v>440</v>
      </c>
      <c r="AA65" s="158">
        <f t="shared" si="61"/>
        <v>613.20000000000005</v>
      </c>
      <c r="AC65" s="197" t="str">
        <f t="shared" si="79"/>
        <v>CARLTON…………………………………</v>
      </c>
      <c r="AE65" s="202"/>
      <c r="AF65" s="203"/>
      <c r="AJ65" s="157">
        <f t="shared" si="14"/>
        <v>10</v>
      </c>
      <c r="AK65" s="157">
        <f t="shared" si="55"/>
        <v>0.8125</v>
      </c>
      <c r="AL65" s="197">
        <f t="shared" si="15"/>
        <v>10</v>
      </c>
      <c r="AN65" s="197">
        <f t="shared" si="16"/>
        <v>13.17</v>
      </c>
      <c r="AO65" s="197">
        <f t="shared" si="56"/>
        <v>131.69999999999999</v>
      </c>
      <c r="AP65" s="197">
        <f t="shared" si="17"/>
        <v>0.83333333333333337</v>
      </c>
      <c r="AQ65" s="197">
        <f t="shared" si="18"/>
        <v>10.975</v>
      </c>
      <c r="AR65" s="197">
        <f t="shared" si="19"/>
        <v>142.67499999999998</v>
      </c>
      <c r="AS65" s="197">
        <f t="shared" si="20"/>
        <v>15.852777777777776</v>
      </c>
      <c r="AT65" s="197" t="str">
        <f t="shared" si="49"/>
        <v>CARLTON…………………………………</v>
      </c>
      <c r="AU65" s="204">
        <f t="shared" si="21"/>
        <v>10</v>
      </c>
      <c r="AV65" s="197">
        <f t="shared" si="57"/>
        <v>11</v>
      </c>
      <c r="AX65" s="169" t="s">
        <v>596</v>
      </c>
      <c r="AY65" s="205">
        <v>31.25</v>
      </c>
      <c r="AZ65" s="196" t="s">
        <v>2</v>
      </c>
      <c r="BA65" s="194">
        <v>13.17</v>
      </c>
      <c r="BB65" s="197">
        <v>0</v>
      </c>
      <c r="BC65" s="197">
        <v>3</v>
      </c>
      <c r="BD65" s="197">
        <f t="shared" si="58"/>
        <v>3</v>
      </c>
      <c r="BJ65" s="197">
        <v>13.17</v>
      </c>
      <c r="BM65" s="197">
        <v>26.25</v>
      </c>
    </row>
    <row r="66" spans="1:65" s="156" customFormat="1" ht="27" customHeight="1">
      <c r="A66" s="194" t="s">
        <v>413</v>
      </c>
      <c r="B66" s="195">
        <v>10</v>
      </c>
      <c r="C66" s="196" t="s">
        <v>2</v>
      </c>
      <c r="D66" s="197" t="s">
        <v>256</v>
      </c>
      <c r="E66" s="188">
        <f t="shared" si="50"/>
        <v>11</v>
      </c>
      <c r="F66" s="188">
        <f t="shared" si="51"/>
        <v>5</v>
      </c>
      <c r="G66" s="197">
        <f t="shared" si="24"/>
        <v>16.71</v>
      </c>
      <c r="H66" s="198">
        <f t="shared" si="25"/>
        <v>167.1</v>
      </c>
      <c r="I66" s="199">
        <f t="shared" si="9"/>
        <v>44</v>
      </c>
      <c r="J66" s="200">
        <f t="shared" si="26"/>
        <v>10</v>
      </c>
      <c r="K66" s="192">
        <f t="shared" si="52"/>
        <v>440</v>
      </c>
      <c r="L66" s="192">
        <v>140</v>
      </c>
      <c r="M66" s="201">
        <f t="shared" si="28"/>
        <v>747.1</v>
      </c>
      <c r="N66" s="169">
        <v>13.17</v>
      </c>
      <c r="O66" s="197">
        <v>14.17</v>
      </c>
      <c r="P66" s="157">
        <v>0.25</v>
      </c>
      <c r="Q66" s="157">
        <f t="shared" si="59"/>
        <v>1.4308333333333334</v>
      </c>
      <c r="R66" s="197">
        <f t="shared" si="11"/>
        <v>10</v>
      </c>
      <c r="S66" s="197">
        <f t="shared" si="41"/>
        <v>0</v>
      </c>
      <c r="T66" s="157">
        <f t="shared" si="53"/>
        <v>11.430833333333334</v>
      </c>
      <c r="U66" s="197">
        <f t="shared" si="60"/>
        <v>150.54407500000002</v>
      </c>
      <c r="V66" s="197">
        <f t="shared" si="12"/>
        <v>44</v>
      </c>
      <c r="W66" s="197">
        <f t="shared" si="54"/>
        <v>16.73</v>
      </c>
      <c r="X66" s="158">
        <f t="shared" si="13"/>
        <v>167.3</v>
      </c>
      <c r="Y66" s="158">
        <v>15</v>
      </c>
      <c r="Z66" s="158">
        <f t="shared" si="33"/>
        <v>440</v>
      </c>
      <c r="AA66" s="158">
        <f t="shared" si="61"/>
        <v>622.29999999999995</v>
      </c>
      <c r="AC66" s="197" t="str">
        <f t="shared" si="79"/>
        <v>CEZANNE…………………………………</v>
      </c>
      <c r="AE66" s="202"/>
      <c r="AF66" s="203"/>
      <c r="AG66" s="197"/>
      <c r="AH66" s="197"/>
      <c r="AJ66" s="157">
        <f t="shared" si="14"/>
        <v>11</v>
      </c>
      <c r="AK66" s="157">
        <f t="shared" si="55"/>
        <v>0.43083333333333407</v>
      </c>
      <c r="AL66" s="197">
        <f t="shared" si="15"/>
        <v>5</v>
      </c>
      <c r="AN66" s="197">
        <f t="shared" si="16"/>
        <v>13.17</v>
      </c>
      <c r="AO66" s="197">
        <f t="shared" si="56"/>
        <v>144.87</v>
      </c>
      <c r="AP66" s="197">
        <f t="shared" si="17"/>
        <v>0.41666666666666669</v>
      </c>
      <c r="AQ66" s="197">
        <f t="shared" si="18"/>
        <v>5.4874999999999998</v>
      </c>
      <c r="AR66" s="197">
        <f t="shared" si="19"/>
        <v>150.35750000000002</v>
      </c>
      <c r="AS66" s="197">
        <f t="shared" si="20"/>
        <v>16.706388888888892</v>
      </c>
      <c r="AT66" s="197" t="str">
        <f t="shared" si="49"/>
        <v>CEZANNE…………………………………</v>
      </c>
      <c r="AU66" s="204">
        <f t="shared" si="21"/>
        <v>10</v>
      </c>
      <c r="AV66" s="197">
        <f t="shared" si="57"/>
        <v>11</v>
      </c>
      <c r="AX66" s="169" t="s">
        <v>151</v>
      </c>
      <c r="AY66" s="205">
        <v>24.25</v>
      </c>
      <c r="AZ66" s="196" t="s">
        <v>2</v>
      </c>
      <c r="BA66" s="194">
        <v>13.17</v>
      </c>
      <c r="BB66" s="197">
        <v>0</v>
      </c>
      <c r="BC66" s="197">
        <v>3</v>
      </c>
      <c r="BD66" s="197">
        <f t="shared" si="58"/>
        <v>3</v>
      </c>
      <c r="BJ66" s="156">
        <v>15.67</v>
      </c>
    </row>
    <row r="67" spans="1:65" s="197" customFormat="1" ht="27" customHeight="1">
      <c r="A67" s="194" t="s">
        <v>414</v>
      </c>
      <c r="B67" s="195">
        <v>10</v>
      </c>
      <c r="C67" s="196" t="s">
        <v>2</v>
      </c>
      <c r="D67" s="197" t="s">
        <v>256</v>
      </c>
      <c r="E67" s="188">
        <f t="shared" ref="E67" si="80">+AJ67</f>
        <v>13</v>
      </c>
      <c r="F67" s="188">
        <f t="shared" ref="F67" si="81">+AL67</f>
        <v>2</v>
      </c>
      <c r="G67" s="197">
        <f t="shared" ref="G67" si="82">ROUNDUP(+AS67,2)</f>
        <v>19.270000000000003</v>
      </c>
      <c r="H67" s="198">
        <f t="shared" ref="H67" si="83">ROUND(+G67*B67,2)</f>
        <v>192.7</v>
      </c>
      <c r="I67" s="199">
        <f t="shared" si="9"/>
        <v>44</v>
      </c>
      <c r="J67" s="200">
        <f t="shared" si="26"/>
        <v>10</v>
      </c>
      <c r="K67" s="192"/>
      <c r="L67" s="192">
        <v>140</v>
      </c>
      <c r="M67" s="201">
        <f t="shared" si="28"/>
        <v>332.7</v>
      </c>
      <c r="N67" s="169">
        <v>13.17</v>
      </c>
      <c r="O67" s="197">
        <v>34.65</v>
      </c>
      <c r="P67" s="157">
        <v>0.25</v>
      </c>
      <c r="Q67" s="157">
        <f t="shared" ref="Q67" si="84">+O67/12+P67</f>
        <v>3.1374999999999997</v>
      </c>
      <c r="R67" s="197">
        <f t="shared" si="11"/>
        <v>10</v>
      </c>
      <c r="S67" s="197">
        <f t="shared" si="41"/>
        <v>0</v>
      </c>
      <c r="T67" s="157">
        <f t="shared" ref="T67" si="85">+R67+Q67+S67</f>
        <v>13.137499999999999</v>
      </c>
      <c r="U67" s="197">
        <f t="shared" ref="U67" si="86">+T67*N67</f>
        <v>173.02087499999999</v>
      </c>
      <c r="V67" s="197">
        <f t="shared" si="12"/>
        <v>44</v>
      </c>
      <c r="W67" s="197">
        <f t="shared" ref="W67" si="87">ROUND(+U67/9,2)</f>
        <v>19.22</v>
      </c>
      <c r="X67" s="158">
        <f t="shared" si="13"/>
        <v>192.2</v>
      </c>
      <c r="Y67" s="158">
        <v>15</v>
      </c>
      <c r="Z67" s="158">
        <f t="shared" si="33"/>
        <v>440</v>
      </c>
      <c r="AA67" s="158">
        <f t="shared" ref="AA67" si="88">+Z67+Y67+X67</f>
        <v>647.20000000000005</v>
      </c>
      <c r="AC67" s="197" t="str">
        <f t="shared" si="79"/>
        <v>CHAMPAGNE…………………………….</v>
      </c>
      <c r="AE67" s="206"/>
      <c r="AJ67" s="157">
        <f t="shared" ref="AJ67" si="89">ROUNDDOWN(T67,0)</f>
        <v>13</v>
      </c>
      <c r="AK67" s="157">
        <f t="shared" ref="AK67" si="90">+T67-AJ67</f>
        <v>0.13749999999999929</v>
      </c>
      <c r="AL67" s="197">
        <f t="shared" ref="AL67" si="91">ROUND(12*AK67,0)</f>
        <v>2</v>
      </c>
      <c r="AN67" s="197">
        <f t="shared" ref="AN67" si="92">+N67</f>
        <v>13.17</v>
      </c>
      <c r="AO67" s="197">
        <f t="shared" ref="AO67" si="93">+AJ67*AN67</f>
        <v>171.21</v>
      </c>
      <c r="AP67" s="197">
        <f t="shared" ref="AP67" si="94">++AL67/12</f>
        <v>0.16666666666666666</v>
      </c>
      <c r="AQ67" s="197">
        <f t="shared" ref="AQ67" si="95">+AP67*AN67</f>
        <v>2.1949999999999998</v>
      </c>
      <c r="AR67" s="197">
        <f t="shared" ref="AR67" si="96">+AQ67+AO67</f>
        <v>173.405</v>
      </c>
      <c r="AS67" s="197">
        <f t="shared" ref="AS67" si="97">+AR67/9</f>
        <v>19.267222222222223</v>
      </c>
      <c r="AT67" s="197" t="str">
        <f t="shared" si="49"/>
        <v>CHAMPAGNE…………………………….</v>
      </c>
      <c r="AU67" s="204">
        <f t="shared" si="21"/>
        <v>10</v>
      </c>
      <c r="AV67" s="197">
        <f t="shared" ref="AV67" si="98">ROUNDUP(+AU67*110%,1)</f>
        <v>11</v>
      </c>
      <c r="AX67" s="169" t="s">
        <v>74</v>
      </c>
      <c r="AY67" s="205">
        <v>31.25</v>
      </c>
      <c r="AZ67" s="196" t="s">
        <v>2</v>
      </c>
      <c r="BA67" s="194">
        <v>12</v>
      </c>
      <c r="BB67" s="197">
        <v>0</v>
      </c>
      <c r="BC67" s="197">
        <v>3</v>
      </c>
      <c r="BD67" s="197">
        <f t="shared" ref="BD67" si="99">+BC67+BB67</f>
        <v>3</v>
      </c>
      <c r="BJ67" s="197">
        <f>+BJ66/9</f>
        <v>1.7411111111111111</v>
      </c>
    </row>
    <row r="68" spans="1:65" s="197" customFormat="1" ht="27" customHeight="1">
      <c r="A68" s="194" t="s">
        <v>415</v>
      </c>
      <c r="B68" s="195">
        <v>10</v>
      </c>
      <c r="C68" s="196">
        <v>12</v>
      </c>
      <c r="D68" s="197" t="s">
        <v>256</v>
      </c>
      <c r="E68" s="188">
        <f t="shared" si="50"/>
        <v>10</v>
      </c>
      <c r="F68" s="188">
        <f t="shared" si="51"/>
        <v>3</v>
      </c>
      <c r="G68" s="197">
        <f t="shared" si="24"/>
        <v>13.67</v>
      </c>
      <c r="H68" s="198">
        <f t="shared" si="25"/>
        <v>136.69999999999999</v>
      </c>
      <c r="I68" s="199">
        <f t="shared" si="9"/>
        <v>44</v>
      </c>
      <c r="J68" s="200">
        <f t="shared" si="26"/>
        <v>10</v>
      </c>
      <c r="K68" s="192">
        <f t="shared" si="52"/>
        <v>440</v>
      </c>
      <c r="L68" s="192">
        <v>140</v>
      </c>
      <c r="M68" s="201">
        <f t="shared" si="28"/>
        <v>716.7</v>
      </c>
      <c r="N68" s="169">
        <v>12</v>
      </c>
      <c r="O68" s="197">
        <v>0</v>
      </c>
      <c r="P68" s="157">
        <v>0.25</v>
      </c>
      <c r="Q68" s="157">
        <f t="shared" si="59"/>
        <v>0.25</v>
      </c>
      <c r="R68" s="197">
        <f t="shared" si="11"/>
        <v>10</v>
      </c>
      <c r="S68" s="197">
        <f t="shared" si="41"/>
        <v>0</v>
      </c>
      <c r="T68" s="157">
        <f t="shared" si="53"/>
        <v>10.25</v>
      </c>
      <c r="U68" s="197">
        <f t="shared" si="60"/>
        <v>123</v>
      </c>
      <c r="V68" s="197">
        <f t="shared" si="12"/>
        <v>44</v>
      </c>
      <c r="W68" s="197">
        <f t="shared" si="54"/>
        <v>13.67</v>
      </c>
      <c r="X68" s="158">
        <f t="shared" si="13"/>
        <v>136.69999999999999</v>
      </c>
      <c r="Y68" s="158">
        <v>15</v>
      </c>
      <c r="Z68" s="158">
        <f t="shared" si="33"/>
        <v>440</v>
      </c>
      <c r="AA68" s="158">
        <f t="shared" si="61"/>
        <v>591.70000000000005</v>
      </c>
      <c r="AC68" s="197" t="str">
        <f t="shared" si="79"/>
        <v>CHAMPS ELYSEES (Width 12') …………</v>
      </c>
      <c r="AE68" s="202"/>
      <c r="AF68" s="203"/>
      <c r="AJ68" s="157">
        <f t="shared" si="14"/>
        <v>10</v>
      </c>
      <c r="AK68" s="157">
        <f t="shared" si="55"/>
        <v>0.25</v>
      </c>
      <c r="AL68" s="197">
        <f t="shared" si="15"/>
        <v>3</v>
      </c>
      <c r="AN68" s="197">
        <f t="shared" si="16"/>
        <v>12</v>
      </c>
      <c r="AO68" s="197">
        <f t="shared" si="56"/>
        <v>120</v>
      </c>
      <c r="AP68" s="197">
        <f t="shared" si="17"/>
        <v>0.25</v>
      </c>
      <c r="AQ68" s="197">
        <f t="shared" si="18"/>
        <v>3</v>
      </c>
      <c r="AR68" s="197">
        <f t="shared" si="19"/>
        <v>123</v>
      </c>
      <c r="AS68" s="197">
        <f t="shared" si="20"/>
        <v>13.666666666666666</v>
      </c>
      <c r="AT68" s="197" t="str">
        <f t="shared" si="49"/>
        <v>CHAMPS ELYSEES (Width 12') …………</v>
      </c>
      <c r="AU68" s="204">
        <f t="shared" si="21"/>
        <v>10</v>
      </c>
      <c r="AV68" s="197">
        <f t="shared" si="57"/>
        <v>11</v>
      </c>
      <c r="AX68" s="194" t="s">
        <v>240</v>
      </c>
      <c r="AY68" s="208">
        <v>30.75</v>
      </c>
      <c r="AZ68" s="196" t="s">
        <v>2</v>
      </c>
      <c r="BA68" s="169">
        <v>13.17</v>
      </c>
      <c r="BB68" s="197">
        <v>12</v>
      </c>
      <c r="BC68" s="197">
        <v>3</v>
      </c>
      <c r="BD68" s="197">
        <f t="shared" si="58"/>
        <v>15</v>
      </c>
      <c r="BJ68" s="197">
        <f>+BJ66*BJ65</f>
        <v>206.37389999999999</v>
      </c>
    </row>
    <row r="69" spans="1:65" s="197" customFormat="1" ht="27" customHeight="1">
      <c r="A69" s="194" t="s">
        <v>416</v>
      </c>
      <c r="B69" s="195">
        <v>10</v>
      </c>
      <c r="C69" s="196" t="s">
        <v>2</v>
      </c>
      <c r="D69" s="197" t="s">
        <v>256</v>
      </c>
      <c r="E69" s="188">
        <f t="shared" si="50"/>
        <v>10</v>
      </c>
      <c r="F69" s="188">
        <f t="shared" si="51"/>
        <v>10</v>
      </c>
      <c r="G69" s="197">
        <f t="shared" si="24"/>
        <v>15.86</v>
      </c>
      <c r="H69" s="198">
        <f t="shared" si="25"/>
        <v>158.6</v>
      </c>
      <c r="I69" s="199">
        <f t="shared" si="9"/>
        <v>44</v>
      </c>
      <c r="J69" s="200">
        <f t="shared" si="26"/>
        <v>10</v>
      </c>
      <c r="K69" s="192">
        <f t="shared" si="52"/>
        <v>440</v>
      </c>
      <c r="L69" s="192">
        <v>140</v>
      </c>
      <c r="M69" s="201">
        <f t="shared" si="28"/>
        <v>738.6</v>
      </c>
      <c r="N69" s="169">
        <v>13.17</v>
      </c>
      <c r="O69" s="197">
        <v>7</v>
      </c>
      <c r="P69" s="157">
        <v>0.25</v>
      </c>
      <c r="Q69" s="157">
        <f t="shared" si="59"/>
        <v>0.83333333333333337</v>
      </c>
      <c r="R69" s="197">
        <f t="shared" si="11"/>
        <v>10</v>
      </c>
      <c r="S69" s="197">
        <f t="shared" si="41"/>
        <v>0</v>
      </c>
      <c r="T69" s="157">
        <f t="shared" si="53"/>
        <v>10.833333333333334</v>
      </c>
      <c r="U69" s="197">
        <f t="shared" si="60"/>
        <v>142.67500000000001</v>
      </c>
      <c r="V69" s="197">
        <f t="shared" si="12"/>
        <v>44</v>
      </c>
      <c r="W69" s="197">
        <f t="shared" si="54"/>
        <v>15.85</v>
      </c>
      <c r="X69" s="158">
        <f t="shared" si="13"/>
        <v>158.5</v>
      </c>
      <c r="Y69" s="158">
        <v>15</v>
      </c>
      <c r="Z69" s="158">
        <f t="shared" si="33"/>
        <v>440</v>
      </c>
      <c r="AA69" s="158">
        <f t="shared" si="61"/>
        <v>613.5</v>
      </c>
      <c r="AC69" s="197" t="str">
        <f t="shared" si="79"/>
        <v>CHARTER ………………………………..</v>
      </c>
      <c r="AE69" s="202"/>
      <c r="AF69" s="203"/>
      <c r="AJ69" s="157">
        <f t="shared" si="14"/>
        <v>10</v>
      </c>
      <c r="AK69" s="157">
        <f t="shared" si="55"/>
        <v>0.83333333333333393</v>
      </c>
      <c r="AL69" s="197">
        <f t="shared" si="15"/>
        <v>10</v>
      </c>
      <c r="AN69" s="197">
        <f t="shared" si="16"/>
        <v>13.17</v>
      </c>
      <c r="AO69" s="197">
        <f t="shared" si="56"/>
        <v>131.69999999999999</v>
      </c>
      <c r="AP69" s="197">
        <f t="shared" si="17"/>
        <v>0.83333333333333337</v>
      </c>
      <c r="AQ69" s="197">
        <f t="shared" si="18"/>
        <v>10.975</v>
      </c>
      <c r="AR69" s="197">
        <f t="shared" si="19"/>
        <v>142.67499999999998</v>
      </c>
      <c r="AS69" s="197">
        <f t="shared" si="20"/>
        <v>15.852777777777776</v>
      </c>
      <c r="AT69" s="197" t="str">
        <f t="shared" si="49"/>
        <v>CHARTER ………………………………..</v>
      </c>
      <c r="AU69" s="204">
        <f t="shared" si="21"/>
        <v>10</v>
      </c>
      <c r="AV69" s="197">
        <f t="shared" si="57"/>
        <v>11</v>
      </c>
      <c r="AX69" s="169" t="s">
        <v>194</v>
      </c>
      <c r="AY69" s="205">
        <v>58.9</v>
      </c>
      <c r="AZ69" s="196" t="s">
        <v>3</v>
      </c>
      <c r="BA69" s="169">
        <v>12</v>
      </c>
      <c r="BB69" s="197">
        <v>0</v>
      </c>
      <c r="BC69" s="197">
        <v>3</v>
      </c>
      <c r="BD69" s="197">
        <f t="shared" si="58"/>
        <v>3</v>
      </c>
    </row>
    <row r="70" spans="1:65" s="197" customFormat="1" ht="27" customHeight="1">
      <c r="A70" s="194" t="s">
        <v>417</v>
      </c>
      <c r="B70" s="195">
        <v>10</v>
      </c>
      <c r="C70" s="196" t="s">
        <v>2</v>
      </c>
      <c r="D70" s="197" t="s">
        <v>256</v>
      </c>
      <c r="E70" s="188">
        <f t="shared" si="50"/>
        <v>10</v>
      </c>
      <c r="F70" s="188">
        <f t="shared" si="51"/>
        <v>5</v>
      </c>
      <c r="G70" s="197">
        <f t="shared" si="24"/>
        <v>15.25</v>
      </c>
      <c r="H70" s="198">
        <f t="shared" si="25"/>
        <v>152.5</v>
      </c>
      <c r="I70" s="199">
        <f t="shared" si="9"/>
        <v>44</v>
      </c>
      <c r="J70" s="200">
        <f t="shared" si="26"/>
        <v>10</v>
      </c>
      <c r="K70" s="192">
        <f t="shared" si="52"/>
        <v>440</v>
      </c>
      <c r="L70" s="192">
        <v>140</v>
      </c>
      <c r="M70" s="201">
        <f t="shared" si="28"/>
        <v>732.5</v>
      </c>
      <c r="N70" s="169">
        <v>13.17</v>
      </c>
      <c r="O70" s="197">
        <v>1.75</v>
      </c>
      <c r="P70" s="157">
        <v>0.25</v>
      </c>
      <c r="Q70" s="157">
        <f t="shared" si="59"/>
        <v>0.39583333333333337</v>
      </c>
      <c r="R70" s="197">
        <f t="shared" si="11"/>
        <v>10</v>
      </c>
      <c r="S70" s="197">
        <f t="shared" si="41"/>
        <v>0</v>
      </c>
      <c r="T70" s="157">
        <f t="shared" si="53"/>
        <v>10.395833333333334</v>
      </c>
      <c r="U70" s="197">
        <f t="shared" si="60"/>
        <v>136.91312500000001</v>
      </c>
      <c r="V70" s="197">
        <f t="shared" si="12"/>
        <v>44</v>
      </c>
      <c r="W70" s="197">
        <f t="shared" si="54"/>
        <v>15.21</v>
      </c>
      <c r="X70" s="158">
        <f t="shared" si="13"/>
        <v>152.10000000000002</v>
      </c>
      <c r="Y70" s="158">
        <v>15</v>
      </c>
      <c r="Z70" s="158">
        <f t="shared" si="33"/>
        <v>440</v>
      </c>
      <c r="AA70" s="158">
        <f t="shared" si="61"/>
        <v>607.1</v>
      </c>
      <c r="AC70" s="197" t="str">
        <f t="shared" si="79"/>
        <v>CHESTER ………………………………..</v>
      </c>
      <c r="AE70" s="202"/>
      <c r="AF70" s="203"/>
      <c r="AJ70" s="157">
        <f t="shared" si="14"/>
        <v>10</v>
      </c>
      <c r="AK70" s="157">
        <f t="shared" si="55"/>
        <v>0.39583333333333393</v>
      </c>
      <c r="AL70" s="197">
        <f t="shared" si="15"/>
        <v>5</v>
      </c>
      <c r="AN70" s="197">
        <f t="shared" si="16"/>
        <v>13.17</v>
      </c>
      <c r="AO70" s="197">
        <f t="shared" si="56"/>
        <v>131.69999999999999</v>
      </c>
      <c r="AP70" s="197">
        <f t="shared" si="17"/>
        <v>0.41666666666666669</v>
      </c>
      <c r="AQ70" s="197">
        <f t="shared" si="18"/>
        <v>5.4874999999999998</v>
      </c>
      <c r="AR70" s="197">
        <f t="shared" si="19"/>
        <v>137.1875</v>
      </c>
      <c r="AS70" s="197">
        <f t="shared" si="20"/>
        <v>15.243055555555555</v>
      </c>
      <c r="AT70" s="197" t="str">
        <f t="shared" si="49"/>
        <v>CHESTER ………………………………..</v>
      </c>
      <c r="AU70" s="204">
        <f t="shared" si="21"/>
        <v>10</v>
      </c>
      <c r="AV70" s="197">
        <f t="shared" si="57"/>
        <v>11</v>
      </c>
      <c r="AX70" s="169" t="s">
        <v>184</v>
      </c>
      <c r="AY70" s="205">
        <v>52.4</v>
      </c>
      <c r="AZ70" s="196" t="s">
        <v>3</v>
      </c>
      <c r="BA70" s="194">
        <v>12</v>
      </c>
      <c r="BB70" s="197">
        <v>2</v>
      </c>
      <c r="BC70" s="197">
        <v>3</v>
      </c>
      <c r="BD70" s="197">
        <f t="shared" si="58"/>
        <v>5</v>
      </c>
    </row>
    <row r="71" spans="1:65" s="197" customFormat="1" ht="27" customHeight="1">
      <c r="A71" s="194" t="s">
        <v>418</v>
      </c>
      <c r="B71" s="195">
        <v>10</v>
      </c>
      <c r="C71" s="196" t="s">
        <v>2</v>
      </c>
      <c r="D71" s="197" t="s">
        <v>256</v>
      </c>
      <c r="E71" s="188">
        <f t="shared" si="50"/>
        <v>10</v>
      </c>
      <c r="F71" s="188">
        <f t="shared" si="51"/>
        <v>9</v>
      </c>
      <c r="G71" s="197">
        <f t="shared" si="24"/>
        <v>15.74</v>
      </c>
      <c r="H71" s="198">
        <f t="shared" si="25"/>
        <v>157.4</v>
      </c>
      <c r="I71" s="199">
        <f t="shared" si="9"/>
        <v>44</v>
      </c>
      <c r="J71" s="200">
        <f t="shared" si="26"/>
        <v>10</v>
      </c>
      <c r="K71" s="192">
        <f t="shared" si="52"/>
        <v>440</v>
      </c>
      <c r="L71" s="192">
        <v>140</v>
      </c>
      <c r="M71" s="201">
        <f t="shared" si="28"/>
        <v>737.4</v>
      </c>
      <c r="N71" s="169">
        <v>13.17</v>
      </c>
      <c r="O71" s="197">
        <v>6.3</v>
      </c>
      <c r="P71" s="157">
        <v>0.25</v>
      </c>
      <c r="Q71" s="157">
        <f t="shared" si="59"/>
        <v>0.77500000000000002</v>
      </c>
      <c r="R71" s="197">
        <f t="shared" si="11"/>
        <v>10</v>
      </c>
      <c r="S71" s="197">
        <f t="shared" si="41"/>
        <v>0</v>
      </c>
      <c r="T71" s="157">
        <f t="shared" si="53"/>
        <v>10.775</v>
      </c>
      <c r="U71" s="197">
        <f t="shared" si="60"/>
        <v>141.90675000000002</v>
      </c>
      <c r="V71" s="197">
        <f t="shared" si="12"/>
        <v>44</v>
      </c>
      <c r="W71" s="197">
        <f t="shared" si="54"/>
        <v>15.77</v>
      </c>
      <c r="X71" s="158">
        <f t="shared" si="13"/>
        <v>157.69999999999999</v>
      </c>
      <c r="Y71" s="158">
        <v>15</v>
      </c>
      <c r="Z71" s="158">
        <f t="shared" si="33"/>
        <v>440</v>
      </c>
      <c r="AA71" s="158">
        <f t="shared" si="61"/>
        <v>612.70000000000005</v>
      </c>
      <c r="AC71" s="197" t="str">
        <f t="shared" si="79"/>
        <v>CIRCUIT ………………………………….</v>
      </c>
      <c r="AE71" s="202"/>
      <c r="AF71" s="203"/>
      <c r="AJ71" s="157">
        <f t="shared" si="14"/>
        <v>10</v>
      </c>
      <c r="AK71" s="157">
        <f t="shared" si="55"/>
        <v>0.77500000000000036</v>
      </c>
      <c r="AL71" s="197">
        <f t="shared" si="15"/>
        <v>9</v>
      </c>
      <c r="AN71" s="197">
        <f t="shared" si="16"/>
        <v>13.17</v>
      </c>
      <c r="AO71" s="197">
        <f t="shared" si="56"/>
        <v>131.69999999999999</v>
      </c>
      <c r="AP71" s="197">
        <f t="shared" si="17"/>
        <v>0.75</v>
      </c>
      <c r="AQ71" s="197">
        <f t="shared" si="18"/>
        <v>9.8774999999999995</v>
      </c>
      <c r="AR71" s="197">
        <f t="shared" si="19"/>
        <v>141.57749999999999</v>
      </c>
      <c r="AS71" s="197">
        <f t="shared" si="20"/>
        <v>15.730833333333331</v>
      </c>
      <c r="AT71" s="197" t="str">
        <f t="shared" si="49"/>
        <v>CIRCUIT ………………………………….</v>
      </c>
      <c r="AU71" s="204">
        <f t="shared" si="21"/>
        <v>10</v>
      </c>
      <c r="AV71" s="197">
        <f t="shared" si="57"/>
        <v>11</v>
      </c>
      <c r="AX71" s="169" t="s">
        <v>140</v>
      </c>
      <c r="AY71" s="207">
        <v>80.5</v>
      </c>
      <c r="AZ71" s="196" t="s">
        <v>3</v>
      </c>
      <c r="BA71" s="169">
        <v>12</v>
      </c>
      <c r="BB71" s="197">
        <v>59</v>
      </c>
      <c r="BC71" s="197">
        <v>3</v>
      </c>
      <c r="BD71" s="197">
        <f t="shared" si="58"/>
        <v>62</v>
      </c>
    </row>
    <row r="72" spans="1:65" s="197" customFormat="1" ht="27" customHeight="1">
      <c r="A72" s="194" t="s">
        <v>419</v>
      </c>
      <c r="B72" s="195">
        <v>10</v>
      </c>
      <c r="C72" s="196" t="s">
        <v>2</v>
      </c>
      <c r="D72" s="197" t="s">
        <v>256</v>
      </c>
      <c r="E72" s="188">
        <f t="shared" si="50"/>
        <v>10</v>
      </c>
      <c r="F72" s="188">
        <f t="shared" si="51"/>
        <v>5</v>
      </c>
      <c r="G72" s="197">
        <f t="shared" si="24"/>
        <v>15.25</v>
      </c>
      <c r="H72" s="198">
        <f t="shared" si="25"/>
        <v>152.5</v>
      </c>
      <c r="I72" s="199">
        <f t="shared" si="9"/>
        <v>44</v>
      </c>
      <c r="J72" s="200">
        <f t="shared" si="26"/>
        <v>10</v>
      </c>
      <c r="K72" s="192">
        <f t="shared" si="52"/>
        <v>440</v>
      </c>
      <c r="L72" s="192">
        <v>140</v>
      </c>
      <c r="M72" s="201">
        <f t="shared" si="28"/>
        <v>732.5</v>
      </c>
      <c r="N72" s="169">
        <v>13.17</v>
      </c>
      <c r="O72" s="197">
        <v>1.75</v>
      </c>
      <c r="P72" s="157">
        <v>0.25</v>
      </c>
      <c r="Q72" s="157">
        <f t="shared" si="59"/>
        <v>0.39583333333333337</v>
      </c>
      <c r="R72" s="197">
        <f t="shared" si="11"/>
        <v>10</v>
      </c>
      <c r="S72" s="197">
        <f t="shared" si="41"/>
        <v>0</v>
      </c>
      <c r="T72" s="157">
        <f t="shared" si="53"/>
        <v>10.395833333333334</v>
      </c>
      <c r="U72" s="197">
        <f t="shared" si="60"/>
        <v>136.91312500000001</v>
      </c>
      <c r="V72" s="197">
        <f t="shared" si="12"/>
        <v>44</v>
      </c>
      <c r="W72" s="197">
        <f t="shared" si="54"/>
        <v>15.21</v>
      </c>
      <c r="X72" s="158">
        <f t="shared" si="13"/>
        <v>152.10000000000002</v>
      </c>
      <c r="Y72" s="158">
        <v>15</v>
      </c>
      <c r="Z72" s="158">
        <f t="shared" si="33"/>
        <v>440</v>
      </c>
      <c r="AA72" s="158">
        <f t="shared" si="61"/>
        <v>607.1</v>
      </c>
      <c r="AC72" s="197" t="str">
        <f t="shared" si="79"/>
        <v>CLYDE ……………………………………</v>
      </c>
      <c r="AE72" s="202"/>
      <c r="AF72" s="203"/>
      <c r="AJ72" s="157">
        <f t="shared" si="14"/>
        <v>10</v>
      </c>
      <c r="AK72" s="157">
        <f t="shared" si="55"/>
        <v>0.39583333333333393</v>
      </c>
      <c r="AL72" s="197">
        <f t="shared" si="15"/>
        <v>5</v>
      </c>
      <c r="AN72" s="197">
        <f t="shared" si="16"/>
        <v>13.17</v>
      </c>
      <c r="AO72" s="197">
        <f t="shared" si="56"/>
        <v>131.69999999999999</v>
      </c>
      <c r="AP72" s="197">
        <f t="shared" si="17"/>
        <v>0.41666666666666669</v>
      </c>
      <c r="AQ72" s="197">
        <f t="shared" si="18"/>
        <v>5.4874999999999998</v>
      </c>
      <c r="AR72" s="197">
        <f t="shared" si="19"/>
        <v>137.1875</v>
      </c>
      <c r="AS72" s="197">
        <f t="shared" si="20"/>
        <v>15.243055555555555</v>
      </c>
      <c r="AT72" s="197" t="str">
        <f t="shared" si="49"/>
        <v>CLYDE ……………………………………</v>
      </c>
      <c r="AU72" s="204">
        <f t="shared" si="21"/>
        <v>10</v>
      </c>
      <c r="AV72" s="197">
        <f t="shared" si="57"/>
        <v>11</v>
      </c>
      <c r="AX72" s="169" t="s">
        <v>167</v>
      </c>
      <c r="AY72" s="205">
        <v>77.099999999999994</v>
      </c>
      <c r="AZ72" s="196" t="s">
        <v>3</v>
      </c>
      <c r="BA72" s="169">
        <v>12</v>
      </c>
      <c r="BB72" s="197">
        <v>4</v>
      </c>
      <c r="BC72" s="197">
        <v>3</v>
      </c>
      <c r="BD72" s="197">
        <f t="shared" si="58"/>
        <v>7</v>
      </c>
    </row>
    <row r="73" spans="1:65" s="197" customFormat="1" ht="27" customHeight="1">
      <c r="A73" s="194" t="s">
        <v>420</v>
      </c>
      <c r="B73" s="195">
        <v>10</v>
      </c>
      <c r="C73" s="196" t="s">
        <v>2</v>
      </c>
      <c r="D73" s="197" t="s">
        <v>256</v>
      </c>
      <c r="E73" s="188">
        <f t="shared" si="50"/>
        <v>10</v>
      </c>
      <c r="F73" s="188">
        <f t="shared" si="51"/>
        <v>5</v>
      </c>
      <c r="G73" s="197">
        <f t="shared" si="24"/>
        <v>15.25</v>
      </c>
      <c r="H73" s="198">
        <f t="shared" si="25"/>
        <v>152.5</v>
      </c>
      <c r="I73" s="199">
        <f t="shared" si="9"/>
        <v>44</v>
      </c>
      <c r="J73" s="200">
        <f t="shared" si="26"/>
        <v>10</v>
      </c>
      <c r="K73" s="192">
        <f t="shared" si="52"/>
        <v>440</v>
      </c>
      <c r="L73" s="192">
        <v>140</v>
      </c>
      <c r="M73" s="201">
        <f t="shared" si="28"/>
        <v>732.5</v>
      </c>
      <c r="N73" s="169">
        <v>13.17</v>
      </c>
      <c r="O73" s="197">
        <v>1.75</v>
      </c>
      <c r="P73" s="157">
        <v>0.25</v>
      </c>
      <c r="Q73" s="157">
        <f t="shared" si="59"/>
        <v>0.39583333333333337</v>
      </c>
      <c r="R73" s="197">
        <f t="shared" si="11"/>
        <v>10</v>
      </c>
      <c r="S73" s="197">
        <f t="shared" si="41"/>
        <v>0</v>
      </c>
      <c r="T73" s="157">
        <f t="shared" si="53"/>
        <v>10.395833333333334</v>
      </c>
      <c r="U73" s="197">
        <f t="shared" si="60"/>
        <v>136.91312500000001</v>
      </c>
      <c r="V73" s="197">
        <f t="shared" si="12"/>
        <v>44</v>
      </c>
      <c r="W73" s="197">
        <f t="shared" si="54"/>
        <v>15.21</v>
      </c>
      <c r="X73" s="158">
        <f t="shared" si="13"/>
        <v>152.10000000000002</v>
      </c>
      <c r="Y73" s="158">
        <v>15</v>
      </c>
      <c r="Z73" s="158">
        <f t="shared" si="33"/>
        <v>440</v>
      </c>
      <c r="AA73" s="158">
        <f t="shared" si="61"/>
        <v>607.1</v>
      </c>
      <c r="AE73" s="202"/>
      <c r="AF73" s="203"/>
      <c r="AJ73" s="157">
        <f t="shared" si="14"/>
        <v>10</v>
      </c>
      <c r="AK73" s="157">
        <f t="shared" si="55"/>
        <v>0.39583333333333393</v>
      </c>
      <c r="AL73" s="197">
        <f t="shared" si="15"/>
        <v>5</v>
      </c>
      <c r="AN73" s="197">
        <f t="shared" si="16"/>
        <v>13.17</v>
      </c>
      <c r="AO73" s="197">
        <f t="shared" si="56"/>
        <v>131.69999999999999</v>
      </c>
      <c r="AP73" s="197">
        <f t="shared" si="17"/>
        <v>0.41666666666666669</v>
      </c>
      <c r="AQ73" s="197">
        <f t="shared" si="18"/>
        <v>5.4874999999999998</v>
      </c>
      <c r="AR73" s="197">
        <f t="shared" si="19"/>
        <v>137.1875</v>
      </c>
      <c r="AS73" s="197">
        <f t="shared" si="20"/>
        <v>15.243055555555555</v>
      </c>
      <c r="AT73" s="197" t="str">
        <f t="shared" si="49"/>
        <v>CORDILLERA …………………………….</v>
      </c>
      <c r="AU73" s="204">
        <f t="shared" si="21"/>
        <v>10</v>
      </c>
      <c r="AV73" s="197">
        <f t="shared" si="57"/>
        <v>11</v>
      </c>
      <c r="AX73" s="169"/>
      <c r="AY73" s="205"/>
      <c r="AZ73" s="196"/>
      <c r="BA73" s="169"/>
    </row>
    <row r="74" spans="1:65" s="197" customFormat="1" ht="27" customHeight="1">
      <c r="A74" s="194" t="s">
        <v>421</v>
      </c>
      <c r="B74" s="195">
        <v>10</v>
      </c>
      <c r="C74" s="196" t="s">
        <v>2</v>
      </c>
      <c r="D74" s="197" t="s">
        <v>256</v>
      </c>
      <c r="E74" s="188">
        <f t="shared" si="50"/>
        <v>10</v>
      </c>
      <c r="F74" s="188">
        <f t="shared" si="51"/>
        <v>3</v>
      </c>
      <c r="G74" s="197">
        <f t="shared" si="24"/>
        <v>15</v>
      </c>
      <c r="H74" s="198">
        <f t="shared" si="25"/>
        <v>150</v>
      </c>
      <c r="I74" s="199">
        <f t="shared" si="9"/>
        <v>44</v>
      </c>
      <c r="J74" s="200">
        <f t="shared" si="26"/>
        <v>10</v>
      </c>
      <c r="K74" s="192">
        <f t="shared" si="52"/>
        <v>440</v>
      </c>
      <c r="L74" s="192">
        <v>140</v>
      </c>
      <c r="M74" s="201">
        <f t="shared" si="28"/>
        <v>730</v>
      </c>
      <c r="N74" s="169">
        <v>13.17</v>
      </c>
      <c r="O74" s="197">
        <v>0</v>
      </c>
      <c r="P74" s="157">
        <v>0.25</v>
      </c>
      <c r="Q74" s="157">
        <f t="shared" si="59"/>
        <v>0.25</v>
      </c>
      <c r="R74" s="197">
        <f t="shared" si="11"/>
        <v>10</v>
      </c>
      <c r="S74" s="197">
        <f t="shared" si="41"/>
        <v>0</v>
      </c>
      <c r="T74" s="157">
        <f t="shared" si="53"/>
        <v>10.25</v>
      </c>
      <c r="U74" s="197">
        <f t="shared" si="60"/>
        <v>134.99250000000001</v>
      </c>
      <c r="V74" s="197">
        <f t="shared" si="12"/>
        <v>44</v>
      </c>
      <c r="W74" s="197">
        <f t="shared" si="54"/>
        <v>15</v>
      </c>
      <c r="X74" s="158">
        <f t="shared" si="13"/>
        <v>150</v>
      </c>
      <c r="Y74" s="158">
        <v>15</v>
      </c>
      <c r="Z74" s="158">
        <f t="shared" si="33"/>
        <v>440</v>
      </c>
      <c r="AA74" s="158">
        <f t="shared" si="61"/>
        <v>605</v>
      </c>
      <c r="AC74" s="197" t="str">
        <f t="shared" ref="AC74:AC137" si="100">+A74</f>
        <v>CORTIKA………………………………</v>
      </c>
      <c r="AE74" s="202"/>
      <c r="AF74" s="203"/>
      <c r="AJ74" s="157">
        <f t="shared" si="14"/>
        <v>10</v>
      </c>
      <c r="AK74" s="157">
        <f t="shared" si="55"/>
        <v>0.25</v>
      </c>
      <c r="AL74" s="197">
        <f t="shared" si="15"/>
        <v>3</v>
      </c>
      <c r="AN74" s="197">
        <f t="shared" si="16"/>
        <v>13.17</v>
      </c>
      <c r="AO74" s="197">
        <f t="shared" si="56"/>
        <v>131.69999999999999</v>
      </c>
      <c r="AP74" s="197">
        <f t="shared" si="17"/>
        <v>0.25</v>
      </c>
      <c r="AQ74" s="197">
        <f t="shared" si="18"/>
        <v>3.2925</v>
      </c>
      <c r="AR74" s="197">
        <f t="shared" si="19"/>
        <v>134.99249999999998</v>
      </c>
      <c r="AS74" s="197">
        <f t="shared" si="20"/>
        <v>14.999166666666664</v>
      </c>
      <c r="AT74" s="197" t="str">
        <f t="shared" si="49"/>
        <v>CORTIKA………………………………</v>
      </c>
      <c r="AU74" s="204">
        <f t="shared" si="21"/>
        <v>10</v>
      </c>
      <c r="AV74" s="197">
        <f t="shared" si="57"/>
        <v>11</v>
      </c>
      <c r="AX74" s="169" t="s">
        <v>597</v>
      </c>
      <c r="AY74" s="205">
        <v>83.25</v>
      </c>
      <c r="AZ74" s="196" t="s">
        <v>2</v>
      </c>
      <c r="BA74" s="169">
        <v>13.17</v>
      </c>
      <c r="BB74" s="197">
        <v>8</v>
      </c>
      <c r="BC74" s="197">
        <v>3</v>
      </c>
      <c r="BD74" s="197">
        <f t="shared" si="58"/>
        <v>11</v>
      </c>
    </row>
    <row r="75" spans="1:65" s="197" customFormat="1" ht="27" customHeight="1">
      <c r="A75" s="194" t="s">
        <v>422</v>
      </c>
      <c r="B75" s="195">
        <v>10</v>
      </c>
      <c r="C75" s="196" t="s">
        <v>3</v>
      </c>
      <c r="D75" s="197" t="s">
        <v>256</v>
      </c>
      <c r="E75" s="188">
        <f t="shared" si="50"/>
        <v>13</v>
      </c>
      <c r="F75" s="188">
        <f t="shared" si="51"/>
        <v>3</v>
      </c>
      <c r="G75" s="197">
        <f t="shared" si="24"/>
        <v>17.670000000000002</v>
      </c>
      <c r="H75" s="198">
        <f t="shared" si="25"/>
        <v>176.7</v>
      </c>
      <c r="I75" s="199">
        <f t="shared" si="9"/>
        <v>44</v>
      </c>
      <c r="J75" s="200">
        <f t="shared" si="26"/>
        <v>10</v>
      </c>
      <c r="K75" s="192">
        <f t="shared" si="52"/>
        <v>440</v>
      </c>
      <c r="L75" s="192">
        <v>140</v>
      </c>
      <c r="M75" s="201">
        <f t="shared" si="28"/>
        <v>756.7</v>
      </c>
      <c r="N75" s="169">
        <v>12</v>
      </c>
      <c r="O75" s="197">
        <v>36.200000000000003</v>
      </c>
      <c r="P75" s="157">
        <v>0.25</v>
      </c>
      <c r="Q75" s="157">
        <f t="shared" si="59"/>
        <v>3.2666666666666671</v>
      </c>
      <c r="R75" s="197">
        <f t="shared" si="11"/>
        <v>10</v>
      </c>
      <c r="S75" s="197">
        <f t="shared" si="41"/>
        <v>0</v>
      </c>
      <c r="T75" s="157">
        <f t="shared" si="53"/>
        <v>13.266666666666667</v>
      </c>
      <c r="U75" s="197">
        <f t="shared" si="60"/>
        <v>159.20000000000002</v>
      </c>
      <c r="V75" s="197">
        <f t="shared" si="12"/>
        <v>44</v>
      </c>
      <c r="W75" s="197">
        <f t="shared" si="54"/>
        <v>17.690000000000001</v>
      </c>
      <c r="X75" s="158">
        <f t="shared" si="13"/>
        <v>176.9</v>
      </c>
      <c r="Y75" s="158">
        <v>15</v>
      </c>
      <c r="Z75" s="158">
        <f t="shared" si="33"/>
        <v>440</v>
      </c>
      <c r="AA75" s="158">
        <f t="shared" si="61"/>
        <v>631.9</v>
      </c>
      <c r="AC75" s="197" t="str">
        <f t="shared" si="100"/>
        <v>CREWELWORK (Width 12')…………………</v>
      </c>
      <c r="AE75" s="202"/>
      <c r="AF75" s="203"/>
      <c r="AJ75" s="157">
        <f t="shared" si="14"/>
        <v>13</v>
      </c>
      <c r="AK75" s="157">
        <f t="shared" si="55"/>
        <v>0.2666666666666675</v>
      </c>
      <c r="AL75" s="197">
        <f t="shared" si="15"/>
        <v>3</v>
      </c>
      <c r="AN75" s="197">
        <f t="shared" si="16"/>
        <v>12</v>
      </c>
      <c r="AO75" s="197">
        <f t="shared" si="56"/>
        <v>156</v>
      </c>
      <c r="AP75" s="197">
        <f t="shared" si="17"/>
        <v>0.25</v>
      </c>
      <c r="AQ75" s="197">
        <f t="shared" si="18"/>
        <v>3</v>
      </c>
      <c r="AR75" s="197">
        <f t="shared" si="19"/>
        <v>159</v>
      </c>
      <c r="AS75" s="197">
        <f t="shared" si="20"/>
        <v>17.666666666666668</v>
      </c>
      <c r="AT75" s="197" t="str">
        <f t="shared" si="49"/>
        <v>CREWELWORK (Width 12')…………………</v>
      </c>
      <c r="AU75" s="204">
        <f t="shared" si="21"/>
        <v>10</v>
      </c>
      <c r="AV75" s="197">
        <f t="shared" si="57"/>
        <v>11</v>
      </c>
      <c r="AX75" s="169" t="s">
        <v>8</v>
      </c>
      <c r="AY75" s="205">
        <v>62.4</v>
      </c>
      <c r="AZ75" s="196" t="s">
        <v>3</v>
      </c>
      <c r="BA75" s="169">
        <v>12</v>
      </c>
      <c r="BB75" s="197">
        <v>0</v>
      </c>
      <c r="BC75" s="197">
        <v>3</v>
      </c>
      <c r="BD75" s="197">
        <f t="shared" si="58"/>
        <v>3</v>
      </c>
    </row>
    <row r="76" spans="1:65" s="197" customFormat="1" ht="27" customHeight="1">
      <c r="A76" s="194" t="s">
        <v>423</v>
      </c>
      <c r="B76" s="195">
        <v>10</v>
      </c>
      <c r="C76" s="196" t="s">
        <v>3</v>
      </c>
      <c r="D76" s="197" t="s">
        <v>256</v>
      </c>
      <c r="E76" s="188">
        <f t="shared" si="50"/>
        <v>10</v>
      </c>
      <c r="F76" s="188">
        <f t="shared" si="51"/>
        <v>12</v>
      </c>
      <c r="G76" s="197">
        <f t="shared" si="24"/>
        <v>14.67</v>
      </c>
      <c r="H76" s="198">
        <f t="shared" si="25"/>
        <v>146.69999999999999</v>
      </c>
      <c r="I76" s="199">
        <f t="shared" si="9"/>
        <v>44</v>
      </c>
      <c r="J76" s="200">
        <f t="shared" si="26"/>
        <v>10</v>
      </c>
      <c r="K76" s="192">
        <f t="shared" si="52"/>
        <v>440</v>
      </c>
      <c r="L76" s="192">
        <v>140</v>
      </c>
      <c r="M76" s="201">
        <f t="shared" si="28"/>
        <v>726.7</v>
      </c>
      <c r="N76" s="169">
        <v>12</v>
      </c>
      <c r="O76" s="197">
        <v>8.5</v>
      </c>
      <c r="P76" s="157">
        <v>0.25</v>
      </c>
      <c r="Q76" s="157">
        <f t="shared" si="59"/>
        <v>0.95833333333333337</v>
      </c>
      <c r="R76" s="197">
        <f t="shared" si="11"/>
        <v>10</v>
      </c>
      <c r="S76" s="197">
        <f t="shared" si="41"/>
        <v>0</v>
      </c>
      <c r="T76" s="157">
        <f t="shared" si="53"/>
        <v>10.958333333333334</v>
      </c>
      <c r="U76" s="197">
        <f t="shared" si="60"/>
        <v>131.5</v>
      </c>
      <c r="V76" s="197">
        <f t="shared" si="12"/>
        <v>44</v>
      </c>
      <c r="W76" s="197">
        <f t="shared" si="54"/>
        <v>14.61</v>
      </c>
      <c r="X76" s="158">
        <f t="shared" si="13"/>
        <v>146.1</v>
      </c>
      <c r="Y76" s="158">
        <v>15</v>
      </c>
      <c r="Z76" s="158">
        <f t="shared" si="33"/>
        <v>440</v>
      </c>
      <c r="AA76" s="158">
        <f t="shared" si="61"/>
        <v>601.1</v>
      </c>
      <c r="AC76" s="197" t="str">
        <f t="shared" si="100"/>
        <v>CROSS-STITCH (Width 12')………………</v>
      </c>
      <c r="AE76" s="202"/>
      <c r="AF76" s="203"/>
      <c r="AJ76" s="157">
        <f t="shared" si="14"/>
        <v>10</v>
      </c>
      <c r="AK76" s="157">
        <f t="shared" si="55"/>
        <v>0.95833333333333393</v>
      </c>
      <c r="AL76" s="197">
        <f t="shared" si="15"/>
        <v>12</v>
      </c>
      <c r="AN76" s="197">
        <f t="shared" si="16"/>
        <v>12</v>
      </c>
      <c r="AO76" s="197">
        <f t="shared" si="56"/>
        <v>120</v>
      </c>
      <c r="AP76" s="197">
        <f t="shared" si="17"/>
        <v>1</v>
      </c>
      <c r="AQ76" s="197">
        <f t="shared" si="18"/>
        <v>12</v>
      </c>
      <c r="AR76" s="197">
        <f t="shared" si="19"/>
        <v>132</v>
      </c>
      <c r="AS76" s="197">
        <f t="shared" si="20"/>
        <v>14.666666666666666</v>
      </c>
      <c r="AT76" s="197" t="str">
        <f t="shared" si="49"/>
        <v>CROSS-STITCH (Width 12')………………</v>
      </c>
      <c r="AU76" s="204">
        <f t="shared" si="21"/>
        <v>10</v>
      </c>
      <c r="AV76" s="197">
        <f t="shared" si="57"/>
        <v>11</v>
      </c>
      <c r="AX76" s="194" t="s">
        <v>213</v>
      </c>
      <c r="AY76" s="208">
        <v>79.900000000000006</v>
      </c>
      <c r="AZ76" s="196" t="s">
        <v>3</v>
      </c>
      <c r="BA76" s="169">
        <v>12</v>
      </c>
      <c r="BC76" s="197">
        <v>3</v>
      </c>
      <c r="BD76" s="197">
        <f t="shared" si="58"/>
        <v>3</v>
      </c>
      <c r="BM76" s="197">
        <v>28</v>
      </c>
    </row>
    <row r="77" spans="1:65" s="197" customFormat="1" ht="27" customHeight="1">
      <c r="A77" s="194" t="s">
        <v>424</v>
      </c>
      <c r="B77" s="195">
        <v>10</v>
      </c>
      <c r="C77" s="196" t="s">
        <v>2</v>
      </c>
      <c r="D77" s="197" t="s">
        <v>256</v>
      </c>
      <c r="E77" s="188">
        <f t="shared" si="50"/>
        <v>16</v>
      </c>
      <c r="F77" s="188">
        <f t="shared" si="51"/>
        <v>10</v>
      </c>
      <c r="G77" s="197">
        <f t="shared" si="24"/>
        <v>24.64</v>
      </c>
      <c r="H77" s="198">
        <f t="shared" si="25"/>
        <v>246.4</v>
      </c>
      <c r="I77" s="199">
        <f t="shared" si="9"/>
        <v>44</v>
      </c>
      <c r="J77" s="200">
        <f t="shared" si="26"/>
        <v>10</v>
      </c>
      <c r="K77" s="192">
        <f t="shared" si="52"/>
        <v>440</v>
      </c>
      <c r="L77" s="192">
        <v>140</v>
      </c>
      <c r="M77" s="201">
        <f t="shared" si="28"/>
        <v>826.4</v>
      </c>
      <c r="N77" s="169">
        <v>13.17</v>
      </c>
      <c r="O77" s="197">
        <v>78.739999999999995</v>
      </c>
      <c r="P77" s="157">
        <v>0.25</v>
      </c>
      <c r="Q77" s="157">
        <f t="shared" si="59"/>
        <v>6.8116666666666665</v>
      </c>
      <c r="R77" s="197">
        <f t="shared" si="11"/>
        <v>10</v>
      </c>
      <c r="S77" s="197">
        <f t="shared" si="41"/>
        <v>0</v>
      </c>
      <c r="T77" s="157">
        <f t="shared" si="53"/>
        <v>16.811666666666667</v>
      </c>
      <c r="U77" s="197">
        <f t="shared" si="60"/>
        <v>221.40965</v>
      </c>
      <c r="V77" s="197">
        <f t="shared" si="12"/>
        <v>44</v>
      </c>
      <c r="W77" s="197">
        <f t="shared" si="54"/>
        <v>24.6</v>
      </c>
      <c r="X77" s="158">
        <f t="shared" si="13"/>
        <v>246</v>
      </c>
      <c r="Y77" s="158">
        <v>15</v>
      </c>
      <c r="Z77" s="158">
        <f t="shared" si="33"/>
        <v>440</v>
      </c>
      <c r="AA77" s="158">
        <f t="shared" si="61"/>
        <v>701</v>
      </c>
      <c r="AC77" s="197" t="str">
        <f t="shared" si="100"/>
        <v>CUMULUS CLOUD……………………….</v>
      </c>
      <c r="AE77" s="202"/>
      <c r="AF77" s="203"/>
      <c r="AJ77" s="157">
        <f t="shared" si="14"/>
        <v>16</v>
      </c>
      <c r="AK77" s="157">
        <f t="shared" si="55"/>
        <v>0.81166666666666742</v>
      </c>
      <c r="AL77" s="197">
        <f t="shared" si="15"/>
        <v>10</v>
      </c>
      <c r="AN77" s="197">
        <f t="shared" si="16"/>
        <v>13.17</v>
      </c>
      <c r="AO77" s="197">
        <f t="shared" si="56"/>
        <v>210.72</v>
      </c>
      <c r="AP77" s="197">
        <f t="shared" si="17"/>
        <v>0.83333333333333337</v>
      </c>
      <c r="AQ77" s="197">
        <f t="shared" si="18"/>
        <v>10.975</v>
      </c>
      <c r="AR77" s="197">
        <f t="shared" si="19"/>
        <v>221.69499999999999</v>
      </c>
      <c r="AS77" s="197">
        <f t="shared" si="20"/>
        <v>24.632777777777775</v>
      </c>
      <c r="AT77" s="197" t="str">
        <f t="shared" si="49"/>
        <v>CUMULUS CLOUD……………………….</v>
      </c>
      <c r="AU77" s="204">
        <f t="shared" si="21"/>
        <v>10</v>
      </c>
      <c r="AV77" s="197">
        <f t="shared" si="57"/>
        <v>11</v>
      </c>
      <c r="AX77" s="169" t="s">
        <v>86</v>
      </c>
      <c r="AY77" s="207">
        <v>79.900000000000006</v>
      </c>
      <c r="AZ77" s="196" t="s">
        <v>3</v>
      </c>
      <c r="BA77" s="169">
        <v>12</v>
      </c>
      <c r="BB77" s="197">
        <v>3</v>
      </c>
      <c r="BC77" s="197">
        <v>3</v>
      </c>
      <c r="BD77" s="197">
        <f t="shared" si="58"/>
        <v>6</v>
      </c>
      <c r="BM77" s="197">
        <v>28</v>
      </c>
    </row>
    <row r="78" spans="1:65" s="197" customFormat="1" ht="27" customHeight="1">
      <c r="A78" s="194" t="s">
        <v>425</v>
      </c>
      <c r="B78" s="195">
        <v>10</v>
      </c>
      <c r="C78" s="196" t="s">
        <v>2</v>
      </c>
      <c r="D78" s="197" t="s">
        <v>256</v>
      </c>
      <c r="E78" s="188">
        <f t="shared" si="50"/>
        <v>12</v>
      </c>
      <c r="F78" s="188">
        <f t="shared" si="51"/>
        <v>1</v>
      </c>
      <c r="G78" s="197">
        <f t="shared" si="24"/>
        <v>17.690000000000001</v>
      </c>
      <c r="H78" s="198">
        <f t="shared" si="25"/>
        <v>176.9</v>
      </c>
      <c r="I78" s="199">
        <f t="shared" si="9"/>
        <v>44</v>
      </c>
      <c r="J78" s="200">
        <f t="shared" si="26"/>
        <v>10</v>
      </c>
      <c r="K78" s="192">
        <f t="shared" si="52"/>
        <v>440</v>
      </c>
      <c r="L78" s="192">
        <v>140</v>
      </c>
      <c r="M78" s="201">
        <f t="shared" si="28"/>
        <v>756.9</v>
      </c>
      <c r="N78" s="169">
        <v>13.17</v>
      </c>
      <c r="O78" s="197">
        <v>22</v>
      </c>
      <c r="P78" s="157">
        <v>0.25</v>
      </c>
      <c r="Q78" s="157">
        <f t="shared" si="59"/>
        <v>2.083333333333333</v>
      </c>
      <c r="R78" s="197">
        <f t="shared" si="11"/>
        <v>10</v>
      </c>
      <c r="S78" s="197">
        <f t="shared" si="41"/>
        <v>0</v>
      </c>
      <c r="T78" s="157">
        <f t="shared" si="53"/>
        <v>12.083333333333332</v>
      </c>
      <c r="U78" s="197">
        <f t="shared" si="60"/>
        <v>159.13749999999999</v>
      </c>
      <c r="V78" s="197">
        <f t="shared" si="12"/>
        <v>44</v>
      </c>
      <c r="W78" s="197">
        <f t="shared" si="54"/>
        <v>17.68</v>
      </c>
      <c r="X78" s="158">
        <f t="shared" si="13"/>
        <v>176.8</v>
      </c>
      <c r="Y78" s="158">
        <v>15</v>
      </c>
      <c r="Z78" s="158">
        <f t="shared" si="33"/>
        <v>440</v>
      </c>
      <c r="AA78" s="158">
        <f t="shared" si="61"/>
        <v>631.79999999999995</v>
      </c>
      <c r="AC78" s="197" t="str">
        <f t="shared" si="100"/>
        <v>CURTAIN CALL ………………………….</v>
      </c>
      <c r="AE78" s="202"/>
      <c r="AF78" s="203"/>
      <c r="AJ78" s="157">
        <f t="shared" si="14"/>
        <v>12</v>
      </c>
      <c r="AK78" s="157">
        <f t="shared" si="55"/>
        <v>8.3333333333332149E-2</v>
      </c>
      <c r="AL78" s="197">
        <f t="shared" si="15"/>
        <v>1</v>
      </c>
      <c r="AN78" s="197">
        <f t="shared" si="16"/>
        <v>13.17</v>
      </c>
      <c r="AO78" s="197">
        <f t="shared" si="56"/>
        <v>158.04</v>
      </c>
      <c r="AP78" s="197">
        <f t="shared" si="17"/>
        <v>8.3333333333333329E-2</v>
      </c>
      <c r="AQ78" s="197">
        <f t="shared" si="18"/>
        <v>1.0974999999999999</v>
      </c>
      <c r="AR78" s="197">
        <f t="shared" si="19"/>
        <v>159.13749999999999</v>
      </c>
      <c r="AS78" s="197">
        <f t="shared" si="20"/>
        <v>17.681944444444444</v>
      </c>
      <c r="AT78" s="197" t="str">
        <f t="shared" si="49"/>
        <v>CURTAIN CALL ………………………….</v>
      </c>
      <c r="AU78" s="204">
        <f t="shared" si="21"/>
        <v>10</v>
      </c>
      <c r="AV78" s="197">
        <f t="shared" si="57"/>
        <v>11</v>
      </c>
      <c r="AX78" s="169" t="s">
        <v>107</v>
      </c>
      <c r="AY78" s="207">
        <v>79.900000000000006</v>
      </c>
      <c r="AZ78" s="196" t="s">
        <v>143</v>
      </c>
      <c r="BA78" s="169">
        <v>13</v>
      </c>
      <c r="BB78" s="197">
        <v>3</v>
      </c>
      <c r="BC78" s="197">
        <v>3</v>
      </c>
      <c r="BD78" s="197">
        <f t="shared" si="58"/>
        <v>6</v>
      </c>
    </row>
    <row r="79" spans="1:65" s="197" customFormat="1" ht="27" customHeight="1">
      <c r="A79" s="194" t="s">
        <v>426</v>
      </c>
      <c r="B79" s="195">
        <v>10</v>
      </c>
      <c r="C79" s="196" t="s">
        <v>2</v>
      </c>
      <c r="D79" s="197" t="s">
        <v>256</v>
      </c>
      <c r="E79" s="188">
        <f t="shared" si="50"/>
        <v>10</v>
      </c>
      <c r="F79" s="188">
        <f t="shared" si="51"/>
        <v>6</v>
      </c>
      <c r="G79" s="197">
        <f t="shared" si="24"/>
        <v>15.37</v>
      </c>
      <c r="H79" s="198">
        <f t="shared" si="25"/>
        <v>153.69999999999999</v>
      </c>
      <c r="I79" s="199">
        <f t="shared" si="9"/>
        <v>44</v>
      </c>
      <c r="J79" s="200">
        <f t="shared" si="26"/>
        <v>10</v>
      </c>
      <c r="K79" s="192">
        <f t="shared" si="52"/>
        <v>440</v>
      </c>
      <c r="L79" s="192">
        <v>140</v>
      </c>
      <c r="M79" s="201">
        <f t="shared" si="28"/>
        <v>733.7</v>
      </c>
      <c r="N79" s="169">
        <v>13.17</v>
      </c>
      <c r="O79" s="197">
        <v>3.15</v>
      </c>
      <c r="P79" s="157">
        <v>0.25</v>
      </c>
      <c r="Q79" s="157">
        <f t="shared" si="59"/>
        <v>0.51249999999999996</v>
      </c>
      <c r="R79" s="197">
        <f t="shared" si="11"/>
        <v>10</v>
      </c>
      <c r="S79" s="197">
        <f t="shared" si="41"/>
        <v>0</v>
      </c>
      <c r="T79" s="157">
        <f t="shared" si="53"/>
        <v>10.512499999999999</v>
      </c>
      <c r="U79" s="197">
        <f t="shared" si="60"/>
        <v>138.449625</v>
      </c>
      <c r="V79" s="197">
        <f t="shared" si="12"/>
        <v>44</v>
      </c>
      <c r="W79" s="197">
        <f t="shared" si="54"/>
        <v>15.38</v>
      </c>
      <c r="X79" s="158">
        <f t="shared" si="13"/>
        <v>153.80000000000001</v>
      </c>
      <c r="Y79" s="158">
        <v>15</v>
      </c>
      <c r="Z79" s="158">
        <f t="shared" si="33"/>
        <v>440</v>
      </c>
      <c r="AA79" s="158">
        <f t="shared" si="61"/>
        <v>608.79999999999995</v>
      </c>
      <c r="AC79" s="197" t="str">
        <f t="shared" si="100"/>
        <v>CUZCO …………………………………..</v>
      </c>
      <c r="AE79" s="202"/>
      <c r="AF79" s="203"/>
      <c r="AJ79" s="157">
        <f t="shared" si="14"/>
        <v>10</v>
      </c>
      <c r="AK79" s="157">
        <f t="shared" si="55"/>
        <v>0.51249999999999929</v>
      </c>
      <c r="AL79" s="197">
        <f t="shared" si="15"/>
        <v>6</v>
      </c>
      <c r="AN79" s="197">
        <f t="shared" si="16"/>
        <v>13.17</v>
      </c>
      <c r="AO79" s="197">
        <f t="shared" si="56"/>
        <v>131.69999999999999</v>
      </c>
      <c r="AP79" s="197">
        <f t="shared" si="17"/>
        <v>0.5</v>
      </c>
      <c r="AQ79" s="197">
        <f t="shared" si="18"/>
        <v>6.585</v>
      </c>
      <c r="AR79" s="197">
        <f t="shared" si="19"/>
        <v>138.285</v>
      </c>
      <c r="AS79" s="197">
        <f t="shared" si="20"/>
        <v>15.365</v>
      </c>
      <c r="AT79" s="197" t="str">
        <f t="shared" si="49"/>
        <v>CUZCO …………………………………..</v>
      </c>
      <c r="AU79" s="204">
        <f t="shared" si="21"/>
        <v>10</v>
      </c>
      <c r="AV79" s="197">
        <f t="shared" si="57"/>
        <v>11</v>
      </c>
      <c r="AX79" s="169" t="s">
        <v>102</v>
      </c>
      <c r="AY79" s="207">
        <v>79.7</v>
      </c>
      <c r="AZ79" s="196" t="s">
        <v>2</v>
      </c>
      <c r="BA79" s="169">
        <v>13.17</v>
      </c>
      <c r="BB79" s="197">
        <v>0</v>
      </c>
      <c r="BC79" s="197">
        <v>3</v>
      </c>
      <c r="BD79" s="197">
        <f t="shared" si="58"/>
        <v>3</v>
      </c>
    </row>
    <row r="80" spans="1:65" s="197" customFormat="1" ht="27" customHeight="1">
      <c r="A80" s="194" t="s">
        <v>427</v>
      </c>
      <c r="B80" s="195">
        <v>10</v>
      </c>
      <c r="C80" s="196" t="s">
        <v>2</v>
      </c>
      <c r="D80" s="197" t="s">
        <v>256</v>
      </c>
      <c r="E80" s="188">
        <f t="shared" si="50"/>
        <v>10</v>
      </c>
      <c r="F80" s="188">
        <f t="shared" si="51"/>
        <v>6</v>
      </c>
      <c r="G80" s="197">
        <f t="shared" si="24"/>
        <v>15.37</v>
      </c>
      <c r="H80" s="198">
        <f t="shared" si="25"/>
        <v>153.69999999999999</v>
      </c>
      <c r="I80" s="199">
        <f t="shared" si="9"/>
        <v>44</v>
      </c>
      <c r="J80" s="200">
        <f t="shared" si="26"/>
        <v>10</v>
      </c>
      <c r="K80" s="192">
        <f t="shared" si="52"/>
        <v>440</v>
      </c>
      <c r="L80" s="192">
        <v>140</v>
      </c>
      <c r="M80" s="201">
        <f t="shared" si="28"/>
        <v>733.7</v>
      </c>
      <c r="N80" s="169">
        <v>13.17</v>
      </c>
      <c r="O80" s="197">
        <v>3.15</v>
      </c>
      <c r="P80" s="157">
        <v>0.25</v>
      </c>
      <c r="Q80" s="157">
        <f t="shared" si="59"/>
        <v>0.51249999999999996</v>
      </c>
      <c r="R80" s="197">
        <f t="shared" si="11"/>
        <v>10</v>
      </c>
      <c r="S80" s="197">
        <f t="shared" si="41"/>
        <v>0</v>
      </c>
      <c r="T80" s="157">
        <f t="shared" si="53"/>
        <v>10.512499999999999</v>
      </c>
      <c r="U80" s="197">
        <f t="shared" si="60"/>
        <v>138.449625</v>
      </c>
      <c r="V80" s="197">
        <f t="shared" si="12"/>
        <v>44</v>
      </c>
      <c r="W80" s="197">
        <f t="shared" si="54"/>
        <v>15.38</v>
      </c>
      <c r="X80" s="158">
        <f t="shared" si="13"/>
        <v>153.80000000000001</v>
      </c>
      <c r="Y80" s="158">
        <v>15</v>
      </c>
      <c r="Z80" s="158">
        <f t="shared" si="33"/>
        <v>440</v>
      </c>
      <c r="AA80" s="158">
        <f t="shared" si="61"/>
        <v>608.79999999999995</v>
      </c>
      <c r="AC80" s="197" t="str">
        <f t="shared" si="100"/>
        <v>CUZCO MULTI-MIX ………………………..</v>
      </c>
      <c r="AE80" s="202"/>
      <c r="AF80" s="203"/>
      <c r="AJ80" s="157">
        <f t="shared" si="14"/>
        <v>10</v>
      </c>
      <c r="AK80" s="157">
        <f t="shared" si="55"/>
        <v>0.51249999999999929</v>
      </c>
      <c r="AL80" s="197">
        <f t="shared" si="15"/>
        <v>6</v>
      </c>
      <c r="AN80" s="197">
        <f t="shared" si="16"/>
        <v>13.17</v>
      </c>
      <c r="AO80" s="197">
        <f t="shared" si="56"/>
        <v>131.69999999999999</v>
      </c>
      <c r="AP80" s="197">
        <f t="shared" si="17"/>
        <v>0.5</v>
      </c>
      <c r="AQ80" s="197">
        <f t="shared" si="18"/>
        <v>6.585</v>
      </c>
      <c r="AR80" s="197">
        <f t="shared" si="19"/>
        <v>138.285</v>
      </c>
      <c r="AS80" s="197">
        <f t="shared" si="20"/>
        <v>15.365</v>
      </c>
      <c r="AT80" s="197" t="str">
        <f t="shared" si="49"/>
        <v>CUZCO MULTI-MIX ………………………..</v>
      </c>
      <c r="AU80" s="204">
        <f t="shared" si="21"/>
        <v>10</v>
      </c>
      <c r="AV80" s="197">
        <f t="shared" si="57"/>
        <v>11</v>
      </c>
      <c r="AX80" s="169" t="s">
        <v>9</v>
      </c>
      <c r="AY80" s="207">
        <v>53.15</v>
      </c>
      <c r="AZ80" s="196" t="s">
        <v>3</v>
      </c>
      <c r="BA80" s="156">
        <v>12</v>
      </c>
      <c r="BB80" s="197">
        <v>5</v>
      </c>
      <c r="BC80" s="197">
        <v>3</v>
      </c>
      <c r="BD80" s="197">
        <f t="shared" si="58"/>
        <v>8</v>
      </c>
    </row>
    <row r="81" spans="1:56" s="197" customFormat="1" ht="27" customHeight="1">
      <c r="A81" s="194" t="s">
        <v>428</v>
      </c>
      <c r="B81" s="195">
        <v>10</v>
      </c>
      <c r="C81" s="196" t="s">
        <v>2</v>
      </c>
      <c r="D81" s="197" t="s">
        <v>256</v>
      </c>
      <c r="E81" s="188">
        <f t="shared" si="50"/>
        <v>10</v>
      </c>
      <c r="F81" s="188">
        <f t="shared" si="51"/>
        <v>6</v>
      </c>
      <c r="G81" s="197">
        <f t="shared" si="24"/>
        <v>15.37</v>
      </c>
      <c r="H81" s="198">
        <f t="shared" si="25"/>
        <v>153.69999999999999</v>
      </c>
      <c r="I81" s="199">
        <f t="shared" si="9"/>
        <v>44</v>
      </c>
      <c r="J81" s="200">
        <f t="shared" si="26"/>
        <v>10</v>
      </c>
      <c r="K81" s="192">
        <f t="shared" si="52"/>
        <v>440</v>
      </c>
      <c r="L81" s="192">
        <v>140</v>
      </c>
      <c r="M81" s="201">
        <f t="shared" si="28"/>
        <v>733.7</v>
      </c>
      <c r="N81" s="169">
        <v>13.17</v>
      </c>
      <c r="O81" s="197">
        <v>3.15</v>
      </c>
      <c r="P81" s="157">
        <v>0.25</v>
      </c>
      <c r="Q81" s="157">
        <f t="shared" si="59"/>
        <v>0.51249999999999996</v>
      </c>
      <c r="R81" s="197">
        <f t="shared" si="11"/>
        <v>10</v>
      </c>
      <c r="S81" s="197">
        <f t="shared" si="41"/>
        <v>0</v>
      </c>
      <c r="T81" s="157">
        <f t="shared" si="53"/>
        <v>10.512499999999999</v>
      </c>
      <c r="U81" s="197">
        <f t="shared" si="60"/>
        <v>138.449625</v>
      </c>
      <c r="V81" s="197">
        <f t="shared" si="12"/>
        <v>44</v>
      </c>
      <c r="W81" s="197">
        <f t="shared" si="54"/>
        <v>15.38</v>
      </c>
      <c r="X81" s="158">
        <f t="shared" si="13"/>
        <v>153.80000000000001</v>
      </c>
      <c r="Y81" s="158">
        <v>15</v>
      </c>
      <c r="Z81" s="158">
        <f t="shared" si="33"/>
        <v>440</v>
      </c>
      <c r="AA81" s="158">
        <f t="shared" si="61"/>
        <v>608.79999999999995</v>
      </c>
      <c r="AC81" s="197" t="str">
        <f t="shared" si="100"/>
        <v>CUZCO PREMIUM WHITE ………………………..</v>
      </c>
      <c r="AE81" s="202"/>
      <c r="AF81" s="203"/>
      <c r="AJ81" s="157">
        <f t="shared" si="14"/>
        <v>10</v>
      </c>
      <c r="AK81" s="157">
        <f t="shared" si="55"/>
        <v>0.51249999999999929</v>
      </c>
      <c r="AL81" s="197">
        <f t="shared" si="15"/>
        <v>6</v>
      </c>
      <c r="AN81" s="197">
        <f t="shared" si="16"/>
        <v>13.17</v>
      </c>
      <c r="AO81" s="197">
        <f t="shared" si="56"/>
        <v>131.69999999999999</v>
      </c>
      <c r="AP81" s="197">
        <f t="shared" si="17"/>
        <v>0.5</v>
      </c>
      <c r="AQ81" s="197">
        <f t="shared" si="18"/>
        <v>6.585</v>
      </c>
      <c r="AR81" s="197">
        <f t="shared" si="19"/>
        <v>138.285</v>
      </c>
      <c r="AS81" s="197">
        <f t="shared" si="20"/>
        <v>15.365</v>
      </c>
      <c r="AT81" s="197" t="str">
        <f t="shared" si="49"/>
        <v>CUZCO PREMIUM WHITE ………………………..</v>
      </c>
      <c r="AU81" s="204">
        <f t="shared" si="21"/>
        <v>10</v>
      </c>
      <c r="AV81" s="197">
        <f t="shared" si="57"/>
        <v>11</v>
      </c>
      <c r="AX81" s="194" t="s">
        <v>598</v>
      </c>
      <c r="AY81" s="208">
        <v>27.45</v>
      </c>
      <c r="AZ81" s="196" t="s">
        <v>2</v>
      </c>
      <c r="BA81" s="169">
        <v>13.17</v>
      </c>
      <c r="BB81" s="197">
        <v>5</v>
      </c>
      <c r="BC81" s="197">
        <v>3</v>
      </c>
      <c r="BD81" s="197">
        <f t="shared" si="58"/>
        <v>8</v>
      </c>
    </row>
    <row r="82" spans="1:56" s="197" customFormat="1" ht="27" customHeight="1">
      <c r="A82" s="194" t="s">
        <v>429</v>
      </c>
      <c r="B82" s="195">
        <v>10</v>
      </c>
      <c r="C82" s="196" t="s">
        <v>541</v>
      </c>
      <c r="D82" s="197" t="s">
        <v>256</v>
      </c>
      <c r="E82" s="188">
        <f t="shared" si="50"/>
        <v>10</v>
      </c>
      <c r="F82" s="188">
        <f t="shared" si="51"/>
        <v>3</v>
      </c>
      <c r="G82" s="197">
        <f t="shared" si="24"/>
        <v>18.600000000000001</v>
      </c>
      <c r="H82" s="198">
        <f t="shared" si="25"/>
        <v>186</v>
      </c>
      <c r="I82" s="199">
        <f t="shared" si="9"/>
        <v>44</v>
      </c>
      <c r="J82" s="200">
        <f t="shared" si="26"/>
        <v>10</v>
      </c>
      <c r="K82" s="192">
        <f t="shared" si="52"/>
        <v>440</v>
      </c>
      <c r="L82" s="192">
        <v>140</v>
      </c>
      <c r="M82" s="201">
        <f t="shared" si="28"/>
        <v>766</v>
      </c>
      <c r="N82" s="169">
        <v>16.329999999999998</v>
      </c>
      <c r="O82" s="197">
        <v>0</v>
      </c>
      <c r="P82" s="157">
        <v>0.25</v>
      </c>
      <c r="Q82" s="157">
        <f t="shared" si="59"/>
        <v>0.25</v>
      </c>
      <c r="R82" s="197">
        <f t="shared" si="11"/>
        <v>10</v>
      </c>
      <c r="S82" s="197">
        <f t="shared" si="41"/>
        <v>0</v>
      </c>
      <c r="T82" s="157">
        <f t="shared" si="53"/>
        <v>10.25</v>
      </c>
      <c r="U82" s="197">
        <f t="shared" si="60"/>
        <v>167.38249999999999</v>
      </c>
      <c r="V82" s="197">
        <f t="shared" si="12"/>
        <v>44</v>
      </c>
      <c r="W82" s="197">
        <f t="shared" si="54"/>
        <v>18.600000000000001</v>
      </c>
      <c r="X82" s="158">
        <f t="shared" si="13"/>
        <v>186</v>
      </c>
      <c r="Y82" s="158">
        <v>15</v>
      </c>
      <c r="Z82" s="158">
        <f t="shared" si="33"/>
        <v>440</v>
      </c>
      <c r="AA82" s="158">
        <f t="shared" si="61"/>
        <v>641</v>
      </c>
      <c r="AC82" s="197" t="str">
        <f t="shared" si="100"/>
        <v>DONEGAL (Width 16'4")…………………</v>
      </c>
      <c r="AE82" s="206"/>
      <c r="AJ82" s="157">
        <f t="shared" si="14"/>
        <v>10</v>
      </c>
      <c r="AK82" s="157">
        <f t="shared" si="55"/>
        <v>0.25</v>
      </c>
      <c r="AL82" s="197">
        <f t="shared" si="15"/>
        <v>3</v>
      </c>
      <c r="AN82" s="197">
        <f t="shared" si="16"/>
        <v>16.329999999999998</v>
      </c>
      <c r="AO82" s="197">
        <f t="shared" si="56"/>
        <v>163.29999999999998</v>
      </c>
      <c r="AP82" s="197">
        <f t="shared" si="17"/>
        <v>0.25</v>
      </c>
      <c r="AQ82" s="197">
        <f t="shared" si="18"/>
        <v>4.0824999999999996</v>
      </c>
      <c r="AR82" s="197">
        <f t="shared" si="19"/>
        <v>167.38249999999999</v>
      </c>
      <c r="AS82" s="197">
        <f t="shared" si="20"/>
        <v>18.598055555555554</v>
      </c>
      <c r="AT82" s="197" t="str">
        <f t="shared" si="49"/>
        <v>DONEGAL (Width 16'4")…………………</v>
      </c>
      <c r="AU82" s="204">
        <f t="shared" si="21"/>
        <v>10</v>
      </c>
      <c r="AV82" s="197">
        <f t="shared" si="57"/>
        <v>11</v>
      </c>
      <c r="AX82" s="169" t="s">
        <v>208</v>
      </c>
      <c r="AY82" s="205">
        <v>31.25</v>
      </c>
      <c r="AZ82" s="196" t="s">
        <v>2</v>
      </c>
      <c r="BA82" s="169">
        <v>13.17</v>
      </c>
      <c r="BB82" s="197">
        <v>0</v>
      </c>
      <c r="BC82" s="197">
        <v>3</v>
      </c>
      <c r="BD82" s="197">
        <f t="shared" si="58"/>
        <v>3</v>
      </c>
    </row>
    <row r="83" spans="1:56" s="197" customFormat="1" ht="27" customHeight="1">
      <c r="A83" s="194" t="s">
        <v>430</v>
      </c>
      <c r="B83" s="195">
        <v>10</v>
      </c>
      <c r="C83" s="196" t="s">
        <v>2</v>
      </c>
      <c r="D83" s="197" t="s">
        <v>256</v>
      </c>
      <c r="E83" s="188">
        <f t="shared" si="50"/>
        <v>12</v>
      </c>
      <c r="F83" s="188">
        <f t="shared" si="51"/>
        <v>5</v>
      </c>
      <c r="G83" s="197">
        <f t="shared" si="24"/>
        <v>18.170000000000002</v>
      </c>
      <c r="H83" s="198">
        <f t="shared" si="25"/>
        <v>181.7</v>
      </c>
      <c r="I83" s="199">
        <f t="shared" si="9"/>
        <v>44</v>
      </c>
      <c r="J83" s="200">
        <f t="shared" si="26"/>
        <v>10</v>
      </c>
      <c r="K83" s="192">
        <f t="shared" si="52"/>
        <v>440</v>
      </c>
      <c r="L83" s="192">
        <v>140</v>
      </c>
      <c r="M83" s="201">
        <f t="shared" si="28"/>
        <v>761.7</v>
      </c>
      <c r="N83" s="169">
        <v>13.17</v>
      </c>
      <c r="O83" s="197">
        <v>26</v>
      </c>
      <c r="P83" s="157">
        <v>0.25</v>
      </c>
      <c r="Q83" s="157">
        <f t="shared" si="59"/>
        <v>2.4166666666666665</v>
      </c>
      <c r="R83" s="197">
        <f t="shared" si="11"/>
        <v>10</v>
      </c>
      <c r="S83" s="197">
        <f t="shared" si="41"/>
        <v>0</v>
      </c>
      <c r="T83" s="157">
        <f t="shared" si="53"/>
        <v>12.416666666666666</v>
      </c>
      <c r="U83" s="197">
        <f t="shared" si="60"/>
        <v>163.5275</v>
      </c>
      <c r="V83" s="197">
        <f t="shared" si="12"/>
        <v>44</v>
      </c>
      <c r="W83" s="197">
        <f t="shared" si="54"/>
        <v>18.170000000000002</v>
      </c>
      <c r="X83" s="158">
        <f t="shared" si="13"/>
        <v>181.70000000000002</v>
      </c>
      <c r="Y83" s="158">
        <v>15</v>
      </c>
      <c r="Z83" s="158">
        <f t="shared" si="33"/>
        <v>440</v>
      </c>
      <c r="AA83" s="158">
        <f t="shared" si="61"/>
        <v>636.70000000000005</v>
      </c>
      <c r="AC83" s="197" t="str">
        <f t="shared" si="100"/>
        <v>EBONY ……………………………………</v>
      </c>
      <c r="AE83" s="202"/>
      <c r="AF83" s="203"/>
      <c r="AJ83" s="157">
        <f t="shared" si="14"/>
        <v>12</v>
      </c>
      <c r="AK83" s="157">
        <f t="shared" si="55"/>
        <v>0.41666666666666607</v>
      </c>
      <c r="AL83" s="197">
        <f t="shared" si="15"/>
        <v>5</v>
      </c>
      <c r="AN83" s="197">
        <f t="shared" si="16"/>
        <v>13.17</v>
      </c>
      <c r="AO83" s="197">
        <f t="shared" si="56"/>
        <v>158.04</v>
      </c>
      <c r="AP83" s="197">
        <f t="shared" si="17"/>
        <v>0.41666666666666669</v>
      </c>
      <c r="AQ83" s="197">
        <f t="shared" si="18"/>
        <v>5.4874999999999998</v>
      </c>
      <c r="AR83" s="197">
        <f t="shared" si="19"/>
        <v>163.5275</v>
      </c>
      <c r="AS83" s="197">
        <f t="shared" si="20"/>
        <v>18.169722222222223</v>
      </c>
      <c r="AT83" s="197" t="str">
        <f t="shared" si="49"/>
        <v>EBONY ……………………………………</v>
      </c>
      <c r="AU83" s="204">
        <f t="shared" si="21"/>
        <v>10</v>
      </c>
      <c r="AV83" s="197">
        <f t="shared" si="57"/>
        <v>11</v>
      </c>
      <c r="AX83" s="169" t="s">
        <v>101</v>
      </c>
      <c r="AY83" s="207">
        <v>79.7</v>
      </c>
      <c r="AZ83" s="196" t="s">
        <v>2</v>
      </c>
      <c r="BA83" s="169">
        <v>13.17</v>
      </c>
      <c r="BB83" s="197">
        <v>0</v>
      </c>
      <c r="BC83" s="197">
        <v>3</v>
      </c>
      <c r="BD83" s="197">
        <f t="shared" si="58"/>
        <v>3</v>
      </c>
    </row>
    <row r="84" spans="1:56" s="197" customFormat="1" ht="27" customHeight="1">
      <c r="A84" s="194" t="s">
        <v>431</v>
      </c>
      <c r="B84" s="195">
        <v>10</v>
      </c>
      <c r="C84" s="196" t="s">
        <v>2</v>
      </c>
      <c r="D84" s="197" t="s">
        <v>256</v>
      </c>
      <c r="E84" s="188">
        <f t="shared" si="50"/>
        <v>10</v>
      </c>
      <c r="F84" s="188">
        <f t="shared" si="51"/>
        <v>3</v>
      </c>
      <c r="G84" s="197">
        <f t="shared" si="24"/>
        <v>15</v>
      </c>
      <c r="H84" s="198">
        <f t="shared" si="25"/>
        <v>150</v>
      </c>
      <c r="I84" s="199">
        <f t="shared" si="9"/>
        <v>44</v>
      </c>
      <c r="J84" s="200">
        <f t="shared" si="26"/>
        <v>10</v>
      </c>
      <c r="K84" s="192">
        <f t="shared" si="52"/>
        <v>440</v>
      </c>
      <c r="L84" s="192">
        <v>140</v>
      </c>
      <c r="M84" s="201">
        <f t="shared" si="28"/>
        <v>730</v>
      </c>
      <c r="N84" s="169">
        <v>13.17</v>
      </c>
      <c r="O84" s="197">
        <v>0</v>
      </c>
      <c r="P84" s="157">
        <v>0.25</v>
      </c>
      <c r="Q84" s="157">
        <f t="shared" si="59"/>
        <v>0.25</v>
      </c>
      <c r="R84" s="197">
        <f t="shared" si="11"/>
        <v>10</v>
      </c>
      <c r="S84" s="197">
        <f t="shared" si="41"/>
        <v>0</v>
      </c>
      <c r="T84" s="157">
        <f t="shared" si="53"/>
        <v>10.25</v>
      </c>
      <c r="U84" s="197">
        <f t="shared" si="60"/>
        <v>134.99250000000001</v>
      </c>
      <c r="V84" s="197">
        <f t="shared" si="12"/>
        <v>44</v>
      </c>
      <c r="W84" s="197">
        <f t="shared" si="54"/>
        <v>15</v>
      </c>
      <c r="X84" s="158">
        <f t="shared" si="13"/>
        <v>150</v>
      </c>
      <c r="Y84" s="158">
        <v>15</v>
      </c>
      <c r="Z84" s="158">
        <f t="shared" si="33"/>
        <v>440</v>
      </c>
      <c r="AA84" s="158">
        <f t="shared" si="61"/>
        <v>605</v>
      </c>
      <c r="AC84" s="197" t="str">
        <f t="shared" si="100"/>
        <v>ECO CABLE LOOP………………….</v>
      </c>
      <c r="AE84" s="202"/>
      <c r="AF84" s="203"/>
      <c r="AJ84" s="157">
        <f t="shared" si="14"/>
        <v>10</v>
      </c>
      <c r="AK84" s="157">
        <f t="shared" si="55"/>
        <v>0.25</v>
      </c>
      <c r="AL84" s="197">
        <f t="shared" si="15"/>
        <v>3</v>
      </c>
      <c r="AN84" s="197">
        <f t="shared" si="16"/>
        <v>13.17</v>
      </c>
      <c r="AO84" s="197">
        <f t="shared" si="56"/>
        <v>131.69999999999999</v>
      </c>
      <c r="AP84" s="197">
        <f t="shared" si="17"/>
        <v>0.25</v>
      </c>
      <c r="AQ84" s="197">
        <f t="shared" si="18"/>
        <v>3.2925</v>
      </c>
      <c r="AR84" s="197">
        <f t="shared" si="19"/>
        <v>134.99249999999998</v>
      </c>
      <c r="AS84" s="197">
        <f t="shared" si="20"/>
        <v>14.999166666666664</v>
      </c>
      <c r="AT84" s="197" t="str">
        <f t="shared" si="49"/>
        <v>ECO CABLE LOOP………………….</v>
      </c>
      <c r="AU84" s="204">
        <f t="shared" si="21"/>
        <v>10</v>
      </c>
      <c r="AV84" s="197">
        <f t="shared" si="57"/>
        <v>11</v>
      </c>
      <c r="AX84" s="169" t="s">
        <v>153</v>
      </c>
      <c r="AY84" s="207">
        <v>66.05</v>
      </c>
      <c r="AZ84" s="196" t="s">
        <v>3</v>
      </c>
      <c r="BA84" s="169">
        <v>12</v>
      </c>
      <c r="BB84" s="197">
        <v>15</v>
      </c>
      <c r="BC84" s="197">
        <v>3</v>
      </c>
      <c r="BD84" s="197">
        <f t="shared" si="58"/>
        <v>18</v>
      </c>
    </row>
    <row r="85" spans="1:56" s="197" customFormat="1" ht="27" customHeight="1">
      <c r="A85" s="194" t="s">
        <v>432</v>
      </c>
      <c r="B85" s="195">
        <v>10</v>
      </c>
      <c r="C85" s="196" t="s">
        <v>2</v>
      </c>
      <c r="D85" s="197" t="s">
        <v>256</v>
      </c>
      <c r="E85" s="188">
        <f t="shared" si="50"/>
        <v>10</v>
      </c>
      <c r="F85" s="188">
        <f t="shared" si="51"/>
        <v>5</v>
      </c>
      <c r="G85" s="197">
        <f t="shared" si="24"/>
        <v>15.25</v>
      </c>
      <c r="H85" s="198">
        <f t="shared" si="25"/>
        <v>152.5</v>
      </c>
      <c r="I85" s="199">
        <f t="shared" si="9"/>
        <v>44</v>
      </c>
      <c r="J85" s="200">
        <f t="shared" si="26"/>
        <v>10</v>
      </c>
      <c r="K85" s="192">
        <f t="shared" si="52"/>
        <v>440</v>
      </c>
      <c r="L85" s="192">
        <v>140</v>
      </c>
      <c r="M85" s="201">
        <f t="shared" si="28"/>
        <v>732.5</v>
      </c>
      <c r="N85" s="169">
        <v>13.17</v>
      </c>
      <c r="O85" s="197">
        <v>1.77</v>
      </c>
      <c r="P85" s="157">
        <v>0.25</v>
      </c>
      <c r="Q85" s="157">
        <f t="shared" si="59"/>
        <v>0.39749999999999996</v>
      </c>
      <c r="R85" s="197">
        <f t="shared" si="11"/>
        <v>10</v>
      </c>
      <c r="S85" s="197">
        <f t="shared" si="41"/>
        <v>0</v>
      </c>
      <c r="T85" s="157">
        <f t="shared" si="53"/>
        <v>10.397500000000001</v>
      </c>
      <c r="U85" s="197">
        <f t="shared" si="60"/>
        <v>136.93507500000001</v>
      </c>
      <c r="V85" s="197">
        <f t="shared" si="12"/>
        <v>44</v>
      </c>
      <c r="W85" s="197">
        <f t="shared" si="54"/>
        <v>15.22</v>
      </c>
      <c r="X85" s="158">
        <f t="shared" si="13"/>
        <v>152.20000000000002</v>
      </c>
      <c r="Y85" s="158">
        <v>15</v>
      </c>
      <c r="Z85" s="158">
        <f t="shared" si="33"/>
        <v>440</v>
      </c>
      <c r="AA85" s="158">
        <f t="shared" si="61"/>
        <v>607.20000000000005</v>
      </c>
      <c r="AC85" s="197" t="str">
        <f t="shared" si="100"/>
        <v>ECO HERRINGBONE……………….</v>
      </c>
      <c r="AE85" s="202"/>
      <c r="AF85" s="203"/>
      <c r="AJ85" s="157">
        <f t="shared" si="14"/>
        <v>10</v>
      </c>
      <c r="AK85" s="157">
        <f t="shared" si="55"/>
        <v>0.39750000000000085</v>
      </c>
      <c r="AL85" s="197">
        <f t="shared" si="15"/>
        <v>5</v>
      </c>
      <c r="AN85" s="197">
        <f t="shared" si="16"/>
        <v>13.17</v>
      </c>
      <c r="AO85" s="197">
        <f t="shared" si="56"/>
        <v>131.69999999999999</v>
      </c>
      <c r="AP85" s="197">
        <f t="shared" si="17"/>
        <v>0.41666666666666669</v>
      </c>
      <c r="AQ85" s="197">
        <f t="shared" si="18"/>
        <v>5.4874999999999998</v>
      </c>
      <c r="AR85" s="197">
        <f t="shared" si="19"/>
        <v>137.1875</v>
      </c>
      <c r="AS85" s="197">
        <f t="shared" si="20"/>
        <v>15.243055555555555</v>
      </c>
      <c r="AT85" s="197" t="str">
        <f t="shared" si="49"/>
        <v>ECO HERRINGBONE……………….</v>
      </c>
      <c r="AU85" s="204">
        <f t="shared" si="21"/>
        <v>10</v>
      </c>
      <c r="AV85" s="197">
        <f t="shared" si="57"/>
        <v>11</v>
      </c>
      <c r="AX85" s="169" t="s">
        <v>83</v>
      </c>
      <c r="AY85" s="207">
        <v>77.5</v>
      </c>
      <c r="AZ85" s="196" t="s">
        <v>3</v>
      </c>
      <c r="BA85" s="197">
        <v>12</v>
      </c>
      <c r="BB85" s="197">
        <v>1</v>
      </c>
      <c r="BC85" s="197">
        <v>3</v>
      </c>
      <c r="BD85" s="197">
        <f t="shared" si="58"/>
        <v>4</v>
      </c>
    </row>
    <row r="86" spans="1:56" s="197" customFormat="1" ht="27" customHeight="1">
      <c r="A86" s="194" t="s">
        <v>433</v>
      </c>
      <c r="B86" s="195">
        <v>10</v>
      </c>
      <c r="C86" s="196" t="s">
        <v>2</v>
      </c>
      <c r="D86" s="197" t="s">
        <v>256</v>
      </c>
      <c r="E86" s="188">
        <f t="shared" si="50"/>
        <v>10</v>
      </c>
      <c r="F86" s="188">
        <f t="shared" si="51"/>
        <v>3</v>
      </c>
      <c r="G86" s="197">
        <f t="shared" si="24"/>
        <v>15</v>
      </c>
      <c r="H86" s="198">
        <f t="shared" si="25"/>
        <v>150</v>
      </c>
      <c r="I86" s="199">
        <f t="shared" si="9"/>
        <v>44</v>
      </c>
      <c r="J86" s="200">
        <f t="shared" si="26"/>
        <v>10</v>
      </c>
      <c r="K86" s="192">
        <f t="shared" si="52"/>
        <v>440</v>
      </c>
      <c r="L86" s="192">
        <v>140</v>
      </c>
      <c r="M86" s="201">
        <f t="shared" si="28"/>
        <v>730</v>
      </c>
      <c r="N86" s="169">
        <v>13.17</v>
      </c>
      <c r="O86" s="197">
        <v>0</v>
      </c>
      <c r="P86" s="157">
        <v>0.25</v>
      </c>
      <c r="Q86" s="157">
        <f t="shared" si="59"/>
        <v>0.25</v>
      </c>
      <c r="R86" s="197">
        <f t="shared" si="11"/>
        <v>10</v>
      </c>
      <c r="S86" s="197">
        <f t="shared" si="41"/>
        <v>0</v>
      </c>
      <c r="T86" s="157">
        <f t="shared" si="53"/>
        <v>10.25</v>
      </c>
      <c r="U86" s="197">
        <f t="shared" si="60"/>
        <v>134.99250000000001</v>
      </c>
      <c r="V86" s="197">
        <f t="shared" si="12"/>
        <v>44</v>
      </c>
      <c r="W86" s="197">
        <f t="shared" si="54"/>
        <v>15</v>
      </c>
      <c r="X86" s="158">
        <f t="shared" si="13"/>
        <v>150</v>
      </c>
      <c r="Y86" s="158">
        <v>15</v>
      </c>
      <c r="Z86" s="158">
        <f t="shared" si="33"/>
        <v>440</v>
      </c>
      <c r="AA86" s="158">
        <f t="shared" si="61"/>
        <v>605</v>
      </c>
      <c r="AC86" s="197" t="str">
        <f t="shared" si="100"/>
        <v>ECO PETITE LOOP………………….</v>
      </c>
      <c r="AE86" s="202"/>
      <c r="AF86" s="203"/>
      <c r="AJ86" s="157">
        <f t="shared" si="14"/>
        <v>10</v>
      </c>
      <c r="AK86" s="157">
        <f t="shared" si="55"/>
        <v>0.25</v>
      </c>
      <c r="AL86" s="197">
        <f t="shared" si="15"/>
        <v>3</v>
      </c>
      <c r="AN86" s="197">
        <f t="shared" si="16"/>
        <v>13.17</v>
      </c>
      <c r="AO86" s="197">
        <f t="shared" si="56"/>
        <v>131.69999999999999</v>
      </c>
      <c r="AP86" s="197">
        <f t="shared" si="17"/>
        <v>0.25</v>
      </c>
      <c r="AQ86" s="197">
        <f t="shared" si="18"/>
        <v>3.2925</v>
      </c>
      <c r="AR86" s="197">
        <f t="shared" si="19"/>
        <v>134.99249999999998</v>
      </c>
      <c r="AS86" s="197">
        <f t="shared" si="20"/>
        <v>14.999166666666664</v>
      </c>
      <c r="AT86" s="197" t="str">
        <f t="shared" si="49"/>
        <v>ECO PETITE LOOP………………….</v>
      </c>
      <c r="AU86" s="204">
        <f t="shared" si="21"/>
        <v>10</v>
      </c>
      <c r="AV86" s="197">
        <f t="shared" si="57"/>
        <v>11</v>
      </c>
      <c r="AX86" s="169" t="s">
        <v>10</v>
      </c>
      <c r="AY86" s="205">
        <v>30.05</v>
      </c>
      <c r="AZ86" s="196" t="s">
        <v>2</v>
      </c>
      <c r="BA86" s="169">
        <v>13.17</v>
      </c>
      <c r="BB86" s="197">
        <v>0</v>
      </c>
      <c r="BC86" s="197">
        <v>3</v>
      </c>
      <c r="BD86" s="197">
        <f t="shared" si="58"/>
        <v>3</v>
      </c>
    </row>
    <row r="87" spans="1:56" s="197" customFormat="1" ht="27" customHeight="1">
      <c r="A87" s="194" t="s">
        <v>434</v>
      </c>
      <c r="B87" s="195">
        <v>10</v>
      </c>
      <c r="C87" s="196" t="s">
        <v>2</v>
      </c>
      <c r="D87" s="197" t="s">
        <v>256</v>
      </c>
      <c r="E87" s="188">
        <f t="shared" si="50"/>
        <v>10</v>
      </c>
      <c r="F87" s="188">
        <f t="shared" si="51"/>
        <v>3</v>
      </c>
      <c r="G87" s="197">
        <f t="shared" si="24"/>
        <v>15</v>
      </c>
      <c r="H87" s="198">
        <f t="shared" si="25"/>
        <v>150</v>
      </c>
      <c r="I87" s="199">
        <f t="shared" si="9"/>
        <v>44</v>
      </c>
      <c r="J87" s="200">
        <f t="shared" si="26"/>
        <v>10</v>
      </c>
      <c r="K87" s="192">
        <f t="shared" si="52"/>
        <v>440</v>
      </c>
      <c r="L87" s="192">
        <v>140</v>
      </c>
      <c r="M87" s="201">
        <f t="shared" si="28"/>
        <v>730</v>
      </c>
      <c r="N87" s="169">
        <v>13.17</v>
      </c>
      <c r="O87" s="197">
        <v>0</v>
      </c>
      <c r="P87" s="157">
        <v>0.25</v>
      </c>
      <c r="Q87" s="157">
        <f t="shared" si="59"/>
        <v>0.25</v>
      </c>
      <c r="R87" s="197">
        <f t="shared" si="11"/>
        <v>10</v>
      </c>
      <c r="S87" s="197">
        <f t="shared" si="41"/>
        <v>0</v>
      </c>
      <c r="T87" s="157">
        <f t="shared" si="53"/>
        <v>10.25</v>
      </c>
      <c r="U87" s="197">
        <f t="shared" si="60"/>
        <v>134.99250000000001</v>
      </c>
      <c r="V87" s="197">
        <f t="shared" si="12"/>
        <v>44</v>
      </c>
      <c r="W87" s="197">
        <f t="shared" si="54"/>
        <v>15</v>
      </c>
      <c r="X87" s="158">
        <f t="shared" si="13"/>
        <v>150</v>
      </c>
      <c r="Y87" s="158">
        <v>15</v>
      </c>
      <c r="Z87" s="158">
        <f t="shared" si="33"/>
        <v>440</v>
      </c>
      <c r="AA87" s="158">
        <f t="shared" si="61"/>
        <v>605</v>
      </c>
      <c r="AC87" s="197" t="str">
        <f t="shared" si="100"/>
        <v>ECO STIPPLE LOOP……………….</v>
      </c>
      <c r="AE87" s="202"/>
      <c r="AF87" s="203"/>
      <c r="AJ87" s="157">
        <f t="shared" si="14"/>
        <v>10</v>
      </c>
      <c r="AK87" s="157">
        <f t="shared" si="55"/>
        <v>0.25</v>
      </c>
      <c r="AL87" s="197">
        <f t="shared" si="15"/>
        <v>3</v>
      </c>
      <c r="AN87" s="197">
        <f t="shared" si="16"/>
        <v>13.17</v>
      </c>
      <c r="AO87" s="197">
        <f t="shared" si="56"/>
        <v>131.69999999999999</v>
      </c>
      <c r="AP87" s="197">
        <f t="shared" si="17"/>
        <v>0.25</v>
      </c>
      <c r="AQ87" s="197">
        <f t="shared" si="18"/>
        <v>3.2925</v>
      </c>
      <c r="AR87" s="197">
        <f t="shared" si="19"/>
        <v>134.99249999999998</v>
      </c>
      <c r="AS87" s="197">
        <f t="shared" si="20"/>
        <v>14.999166666666664</v>
      </c>
      <c r="AT87" s="197" t="str">
        <f t="shared" si="49"/>
        <v>ECO STIPPLE LOOP……………….</v>
      </c>
      <c r="AU87" s="204">
        <f t="shared" si="21"/>
        <v>10</v>
      </c>
      <c r="AV87" s="197">
        <f t="shared" si="57"/>
        <v>11</v>
      </c>
      <c r="AX87" s="169" t="s">
        <v>155</v>
      </c>
      <c r="AY87" s="207">
        <v>59.45</v>
      </c>
      <c r="AZ87" s="196" t="s">
        <v>2</v>
      </c>
      <c r="BA87" s="169">
        <v>13.17</v>
      </c>
      <c r="BB87" s="197">
        <v>12</v>
      </c>
      <c r="BC87" s="197">
        <v>3</v>
      </c>
      <c r="BD87" s="197">
        <f t="shared" si="58"/>
        <v>15</v>
      </c>
    </row>
    <row r="88" spans="1:56" s="197" customFormat="1" ht="27" customHeight="1">
      <c r="A88" s="194" t="s">
        <v>435</v>
      </c>
      <c r="B88" s="195">
        <v>10</v>
      </c>
      <c r="C88" s="196" t="s">
        <v>2</v>
      </c>
      <c r="D88" s="197" t="s">
        <v>256</v>
      </c>
      <c r="E88" s="188">
        <f t="shared" si="50"/>
        <v>10</v>
      </c>
      <c r="F88" s="188">
        <f t="shared" si="51"/>
        <v>3</v>
      </c>
      <c r="G88" s="197">
        <f t="shared" si="24"/>
        <v>15</v>
      </c>
      <c r="H88" s="198">
        <f t="shared" si="25"/>
        <v>150</v>
      </c>
      <c r="I88" s="199">
        <f t="shared" si="9"/>
        <v>44</v>
      </c>
      <c r="J88" s="200">
        <f t="shared" si="26"/>
        <v>10</v>
      </c>
      <c r="K88" s="192">
        <f t="shared" si="52"/>
        <v>440</v>
      </c>
      <c r="L88" s="192">
        <v>140</v>
      </c>
      <c r="M88" s="201">
        <f t="shared" si="28"/>
        <v>730</v>
      </c>
      <c r="N88" s="169">
        <v>13.17</v>
      </c>
      <c r="O88" s="197">
        <v>0</v>
      </c>
      <c r="P88" s="157">
        <v>0.25</v>
      </c>
      <c r="Q88" s="157">
        <f t="shared" si="59"/>
        <v>0.25</v>
      </c>
      <c r="R88" s="197">
        <f t="shared" si="11"/>
        <v>10</v>
      </c>
      <c r="S88" s="197">
        <f t="shared" si="41"/>
        <v>0</v>
      </c>
      <c r="T88" s="157">
        <f t="shared" si="53"/>
        <v>10.25</v>
      </c>
      <c r="U88" s="197">
        <f t="shared" si="60"/>
        <v>134.99250000000001</v>
      </c>
      <c r="V88" s="197">
        <f t="shared" si="12"/>
        <v>44</v>
      </c>
      <c r="W88" s="197">
        <f t="shared" si="54"/>
        <v>15</v>
      </c>
      <c r="X88" s="158">
        <f t="shared" si="13"/>
        <v>150</v>
      </c>
      <c r="Y88" s="158">
        <v>15</v>
      </c>
      <c r="Z88" s="158">
        <f t="shared" si="33"/>
        <v>440</v>
      </c>
      <c r="AA88" s="158">
        <f t="shared" si="61"/>
        <v>605</v>
      </c>
      <c r="AC88" s="197" t="str">
        <f t="shared" si="100"/>
        <v>ECO TWEED…………………………</v>
      </c>
      <c r="AE88" s="202"/>
      <c r="AF88" s="203"/>
      <c r="AJ88" s="157">
        <f t="shared" si="14"/>
        <v>10</v>
      </c>
      <c r="AK88" s="157">
        <f t="shared" si="55"/>
        <v>0.25</v>
      </c>
      <c r="AL88" s="197">
        <f t="shared" si="15"/>
        <v>3</v>
      </c>
      <c r="AN88" s="197">
        <f t="shared" si="16"/>
        <v>13.17</v>
      </c>
      <c r="AO88" s="197">
        <f t="shared" si="56"/>
        <v>131.69999999999999</v>
      </c>
      <c r="AP88" s="197">
        <f t="shared" si="17"/>
        <v>0.25</v>
      </c>
      <c r="AQ88" s="197">
        <f t="shared" si="18"/>
        <v>3.2925</v>
      </c>
      <c r="AR88" s="197">
        <f t="shared" si="19"/>
        <v>134.99249999999998</v>
      </c>
      <c r="AS88" s="197">
        <f t="shared" si="20"/>
        <v>14.999166666666664</v>
      </c>
      <c r="AT88" s="197" t="str">
        <f t="shared" si="49"/>
        <v>ECO TWEED…………………………</v>
      </c>
      <c r="AU88" s="204">
        <f t="shared" si="21"/>
        <v>10</v>
      </c>
      <c r="AV88" s="197">
        <f t="shared" si="57"/>
        <v>11</v>
      </c>
      <c r="AX88" s="169" t="s">
        <v>85</v>
      </c>
      <c r="AY88" s="207">
        <v>34.65</v>
      </c>
      <c r="AZ88" s="196" t="s">
        <v>2</v>
      </c>
      <c r="BA88" s="169">
        <v>13.17</v>
      </c>
      <c r="BB88" s="197">
        <v>0</v>
      </c>
      <c r="BC88" s="197">
        <v>3</v>
      </c>
      <c r="BD88" s="197">
        <f t="shared" si="58"/>
        <v>3</v>
      </c>
    </row>
    <row r="89" spans="1:56" s="197" customFormat="1" ht="27" customHeight="1">
      <c r="A89" s="194" t="s">
        <v>436</v>
      </c>
      <c r="B89" s="195">
        <v>10</v>
      </c>
      <c r="C89" s="196" t="s">
        <v>2</v>
      </c>
      <c r="D89" s="197" t="s">
        <v>256</v>
      </c>
      <c r="E89" s="188">
        <f t="shared" si="50"/>
        <v>10</v>
      </c>
      <c r="F89" s="188">
        <f t="shared" si="51"/>
        <v>3</v>
      </c>
      <c r="G89" s="197">
        <f t="shared" si="24"/>
        <v>15</v>
      </c>
      <c r="H89" s="198">
        <f t="shared" si="25"/>
        <v>150</v>
      </c>
      <c r="I89" s="199">
        <f t="shared" si="9"/>
        <v>44</v>
      </c>
      <c r="J89" s="200">
        <f t="shared" si="26"/>
        <v>10</v>
      </c>
      <c r="K89" s="192">
        <f t="shared" si="52"/>
        <v>440</v>
      </c>
      <c r="L89" s="192">
        <v>140</v>
      </c>
      <c r="M89" s="201">
        <f t="shared" si="28"/>
        <v>730</v>
      </c>
      <c r="N89" s="169">
        <v>13.17</v>
      </c>
      <c r="O89" s="197">
        <v>0</v>
      </c>
      <c r="P89" s="157">
        <v>0.25</v>
      </c>
      <c r="Q89" s="157">
        <f t="shared" si="59"/>
        <v>0.25</v>
      </c>
      <c r="R89" s="197">
        <f t="shared" si="11"/>
        <v>10</v>
      </c>
      <c r="S89" s="197">
        <f t="shared" si="41"/>
        <v>0</v>
      </c>
      <c r="T89" s="157">
        <f t="shared" si="53"/>
        <v>10.25</v>
      </c>
      <c r="U89" s="197">
        <f t="shared" si="60"/>
        <v>134.99250000000001</v>
      </c>
      <c r="V89" s="197">
        <f t="shared" si="12"/>
        <v>44</v>
      </c>
      <c r="W89" s="197">
        <f t="shared" si="54"/>
        <v>15</v>
      </c>
      <c r="X89" s="158">
        <f t="shared" si="13"/>
        <v>150</v>
      </c>
      <c r="Y89" s="158">
        <v>15</v>
      </c>
      <c r="Z89" s="158">
        <f t="shared" si="33"/>
        <v>440</v>
      </c>
      <c r="AA89" s="158">
        <f t="shared" si="61"/>
        <v>605</v>
      </c>
      <c r="AC89" s="197" t="str">
        <f t="shared" si="100"/>
        <v>ECO VELVET………………………..</v>
      </c>
      <c r="AE89" s="202"/>
      <c r="AF89" s="203"/>
      <c r="AJ89" s="157">
        <f t="shared" si="14"/>
        <v>10</v>
      </c>
      <c r="AK89" s="157">
        <f t="shared" si="55"/>
        <v>0.25</v>
      </c>
      <c r="AL89" s="197">
        <f t="shared" si="15"/>
        <v>3</v>
      </c>
      <c r="AN89" s="197">
        <f t="shared" si="16"/>
        <v>13.17</v>
      </c>
      <c r="AO89" s="197">
        <f t="shared" si="56"/>
        <v>131.69999999999999</v>
      </c>
      <c r="AP89" s="197">
        <f t="shared" si="17"/>
        <v>0.25</v>
      </c>
      <c r="AQ89" s="197">
        <f t="shared" si="18"/>
        <v>3.2925</v>
      </c>
      <c r="AR89" s="197">
        <f t="shared" si="19"/>
        <v>134.99249999999998</v>
      </c>
      <c r="AS89" s="197">
        <f t="shared" si="20"/>
        <v>14.999166666666664</v>
      </c>
      <c r="AT89" s="197" t="str">
        <f t="shared" si="49"/>
        <v>ECO VELVET………………………..</v>
      </c>
      <c r="AU89" s="204">
        <f t="shared" si="21"/>
        <v>10</v>
      </c>
      <c r="AV89" s="197">
        <f t="shared" si="57"/>
        <v>11</v>
      </c>
      <c r="AX89" s="169" t="s">
        <v>108</v>
      </c>
      <c r="AY89" s="207">
        <v>79.349999999999994</v>
      </c>
      <c r="AZ89" s="196" t="s">
        <v>145</v>
      </c>
      <c r="BA89" s="194">
        <v>13.75</v>
      </c>
      <c r="BB89" s="197">
        <v>41</v>
      </c>
      <c r="BC89" s="197">
        <v>3</v>
      </c>
      <c r="BD89" s="197">
        <f t="shared" si="58"/>
        <v>44</v>
      </c>
    </row>
    <row r="90" spans="1:56" s="197" customFormat="1" ht="27" customHeight="1">
      <c r="A90" s="194" t="s">
        <v>437</v>
      </c>
      <c r="B90" s="195">
        <v>10</v>
      </c>
      <c r="C90" s="196" t="s">
        <v>2</v>
      </c>
      <c r="D90" s="197" t="s">
        <v>256</v>
      </c>
      <c r="E90" s="188">
        <f t="shared" si="50"/>
        <v>10</v>
      </c>
      <c r="F90" s="188">
        <f t="shared" si="51"/>
        <v>7</v>
      </c>
      <c r="G90" s="197">
        <f t="shared" si="24"/>
        <v>15.49</v>
      </c>
      <c r="H90" s="198">
        <f t="shared" si="25"/>
        <v>154.9</v>
      </c>
      <c r="I90" s="199">
        <f t="shared" si="9"/>
        <v>44</v>
      </c>
      <c r="J90" s="200">
        <f t="shared" si="26"/>
        <v>10</v>
      </c>
      <c r="K90" s="192">
        <f t="shared" si="52"/>
        <v>440</v>
      </c>
      <c r="L90" s="192">
        <v>140</v>
      </c>
      <c r="M90" s="201">
        <f t="shared" si="28"/>
        <v>734.9</v>
      </c>
      <c r="N90" s="169">
        <v>13.17</v>
      </c>
      <c r="O90" s="197">
        <v>4</v>
      </c>
      <c r="P90" s="157">
        <v>0.25</v>
      </c>
      <c r="Q90" s="157">
        <f t="shared" si="59"/>
        <v>0.58333333333333326</v>
      </c>
      <c r="R90" s="197">
        <f t="shared" si="11"/>
        <v>10</v>
      </c>
      <c r="S90" s="197">
        <f t="shared" si="41"/>
        <v>0</v>
      </c>
      <c r="T90" s="157">
        <f t="shared" si="53"/>
        <v>10.583333333333334</v>
      </c>
      <c r="U90" s="197">
        <f t="shared" si="60"/>
        <v>139.38249999999999</v>
      </c>
      <c r="V90" s="197">
        <f t="shared" si="12"/>
        <v>44</v>
      </c>
      <c r="W90" s="197">
        <f t="shared" si="54"/>
        <v>15.49</v>
      </c>
      <c r="X90" s="158">
        <f t="shared" si="13"/>
        <v>154.9</v>
      </c>
      <c r="Y90" s="158">
        <v>15</v>
      </c>
      <c r="Z90" s="158">
        <f t="shared" si="33"/>
        <v>440</v>
      </c>
      <c r="AA90" s="158">
        <f t="shared" si="61"/>
        <v>609.9</v>
      </c>
      <c r="AC90" s="197" t="str">
        <f t="shared" si="100"/>
        <v>ELEMENTS ………………………………</v>
      </c>
      <c r="AE90" s="202"/>
      <c r="AF90" s="203"/>
      <c r="AJ90" s="157">
        <f t="shared" si="14"/>
        <v>10</v>
      </c>
      <c r="AK90" s="157">
        <f t="shared" si="55"/>
        <v>0.58333333333333393</v>
      </c>
      <c r="AL90" s="197">
        <f t="shared" si="15"/>
        <v>7</v>
      </c>
      <c r="AN90" s="197">
        <f t="shared" si="16"/>
        <v>13.17</v>
      </c>
      <c r="AO90" s="197">
        <f t="shared" si="56"/>
        <v>131.69999999999999</v>
      </c>
      <c r="AP90" s="197">
        <f t="shared" si="17"/>
        <v>0.58333333333333337</v>
      </c>
      <c r="AQ90" s="197">
        <f t="shared" si="18"/>
        <v>7.6825000000000001</v>
      </c>
      <c r="AR90" s="197">
        <f t="shared" si="19"/>
        <v>139.38249999999999</v>
      </c>
      <c r="AS90" s="197">
        <f t="shared" si="20"/>
        <v>15.486944444444443</v>
      </c>
      <c r="AT90" s="197" t="str">
        <f t="shared" si="49"/>
        <v>ELEMENTS ………………………………</v>
      </c>
      <c r="AU90" s="204">
        <f t="shared" si="21"/>
        <v>10</v>
      </c>
      <c r="AV90" s="197">
        <f t="shared" si="57"/>
        <v>11</v>
      </c>
      <c r="AX90" s="169" t="s">
        <v>11</v>
      </c>
      <c r="AY90" s="205">
        <v>66.05</v>
      </c>
      <c r="AZ90" s="196" t="s">
        <v>2</v>
      </c>
      <c r="BA90" s="169">
        <v>13.17</v>
      </c>
      <c r="BB90" s="197">
        <v>7</v>
      </c>
      <c r="BC90" s="197">
        <v>3</v>
      </c>
      <c r="BD90" s="197">
        <f t="shared" si="58"/>
        <v>10</v>
      </c>
    </row>
    <row r="91" spans="1:56" s="197" customFormat="1" ht="27" customHeight="1">
      <c r="A91" s="194" t="s">
        <v>438</v>
      </c>
      <c r="B91" s="195">
        <v>10</v>
      </c>
      <c r="C91" s="196" t="s">
        <v>2</v>
      </c>
      <c r="D91" s="197" t="s">
        <v>256</v>
      </c>
      <c r="E91" s="188">
        <f t="shared" si="50"/>
        <v>11</v>
      </c>
      <c r="F91" s="188">
        <f t="shared" si="51"/>
        <v>4</v>
      </c>
      <c r="G91" s="197">
        <f t="shared" si="24"/>
        <v>16.59</v>
      </c>
      <c r="H91" s="198">
        <f t="shared" si="25"/>
        <v>165.9</v>
      </c>
      <c r="I91" s="199">
        <f t="shared" si="9"/>
        <v>44</v>
      </c>
      <c r="J91" s="200">
        <f t="shared" si="26"/>
        <v>10</v>
      </c>
      <c r="K91" s="192">
        <f t="shared" si="52"/>
        <v>440</v>
      </c>
      <c r="L91" s="192">
        <v>140</v>
      </c>
      <c r="M91" s="201">
        <f t="shared" si="28"/>
        <v>745.9</v>
      </c>
      <c r="N91" s="169">
        <v>13.17</v>
      </c>
      <c r="O91" s="197">
        <v>13.1</v>
      </c>
      <c r="P91" s="157">
        <v>0.25</v>
      </c>
      <c r="Q91" s="157">
        <f t="shared" si="59"/>
        <v>1.3416666666666666</v>
      </c>
      <c r="R91" s="197">
        <f t="shared" si="11"/>
        <v>10</v>
      </c>
      <c r="S91" s="197">
        <f t="shared" si="41"/>
        <v>0</v>
      </c>
      <c r="T91" s="157">
        <f t="shared" si="53"/>
        <v>11.341666666666667</v>
      </c>
      <c r="U91" s="197">
        <f t="shared" si="60"/>
        <v>149.36975000000001</v>
      </c>
      <c r="V91" s="197">
        <f t="shared" si="12"/>
        <v>44</v>
      </c>
      <c r="W91" s="197">
        <f t="shared" si="54"/>
        <v>16.600000000000001</v>
      </c>
      <c r="X91" s="158">
        <f t="shared" si="13"/>
        <v>166</v>
      </c>
      <c r="Y91" s="158">
        <v>15</v>
      </c>
      <c r="Z91" s="158">
        <f t="shared" si="33"/>
        <v>440</v>
      </c>
      <c r="AA91" s="158">
        <f t="shared" si="61"/>
        <v>621</v>
      </c>
      <c r="AC91" s="197" t="str">
        <f t="shared" si="100"/>
        <v>ENCORE II ……………………………….</v>
      </c>
      <c r="AE91" s="202"/>
      <c r="AF91" s="203"/>
      <c r="AJ91" s="157">
        <f t="shared" si="14"/>
        <v>11</v>
      </c>
      <c r="AK91" s="157">
        <f t="shared" si="55"/>
        <v>0.34166666666666679</v>
      </c>
      <c r="AL91" s="197">
        <f t="shared" si="15"/>
        <v>4</v>
      </c>
      <c r="AN91" s="197">
        <f t="shared" si="16"/>
        <v>13.17</v>
      </c>
      <c r="AO91" s="197">
        <f t="shared" si="56"/>
        <v>144.87</v>
      </c>
      <c r="AP91" s="197">
        <f t="shared" si="17"/>
        <v>0.33333333333333331</v>
      </c>
      <c r="AQ91" s="197">
        <f t="shared" si="18"/>
        <v>4.3899999999999997</v>
      </c>
      <c r="AR91" s="197">
        <f t="shared" si="19"/>
        <v>149.26</v>
      </c>
      <c r="AS91" s="197">
        <f t="shared" si="20"/>
        <v>16.584444444444443</v>
      </c>
      <c r="AT91" s="197" t="str">
        <f t="shared" si="49"/>
        <v>ENCORE II ……………………………….</v>
      </c>
      <c r="AU91" s="204">
        <f t="shared" si="21"/>
        <v>10</v>
      </c>
      <c r="AV91" s="197">
        <f t="shared" si="57"/>
        <v>11</v>
      </c>
      <c r="AX91" s="169" t="s">
        <v>12</v>
      </c>
      <c r="AY91" s="205">
        <v>59.45</v>
      </c>
      <c r="AZ91" s="196" t="s">
        <v>3</v>
      </c>
      <c r="BA91" s="169">
        <v>12</v>
      </c>
      <c r="BB91" s="197">
        <v>18</v>
      </c>
      <c r="BC91" s="197">
        <v>3</v>
      </c>
      <c r="BD91" s="197">
        <f t="shared" si="58"/>
        <v>21</v>
      </c>
    </row>
    <row r="92" spans="1:56" s="197" customFormat="1" ht="27" customHeight="1">
      <c r="A92" s="194" t="s">
        <v>439</v>
      </c>
      <c r="B92" s="195">
        <v>10</v>
      </c>
      <c r="C92" s="196" t="s">
        <v>3</v>
      </c>
      <c r="D92" s="197" t="s">
        <v>256</v>
      </c>
      <c r="E92" s="188">
        <f t="shared" si="50"/>
        <v>10</v>
      </c>
      <c r="F92" s="188">
        <f t="shared" si="51"/>
        <v>11</v>
      </c>
      <c r="G92" s="197">
        <f t="shared" si="24"/>
        <v>14.56</v>
      </c>
      <c r="H92" s="198">
        <f t="shared" si="25"/>
        <v>145.6</v>
      </c>
      <c r="I92" s="199">
        <f t="shared" si="9"/>
        <v>44</v>
      </c>
      <c r="J92" s="200">
        <f t="shared" si="26"/>
        <v>10</v>
      </c>
      <c r="K92" s="192">
        <f t="shared" si="52"/>
        <v>440</v>
      </c>
      <c r="L92" s="192">
        <v>140</v>
      </c>
      <c r="M92" s="201">
        <f t="shared" si="28"/>
        <v>725.6</v>
      </c>
      <c r="N92" s="169">
        <v>12</v>
      </c>
      <c r="O92" s="197">
        <v>8.3000000000000007</v>
      </c>
      <c r="P92" s="157">
        <v>0.25</v>
      </c>
      <c r="Q92" s="157">
        <f t="shared" si="59"/>
        <v>0.94166666666666676</v>
      </c>
      <c r="R92" s="197">
        <f t="shared" si="11"/>
        <v>10</v>
      </c>
      <c r="S92" s="197">
        <f t="shared" si="41"/>
        <v>0</v>
      </c>
      <c r="T92" s="157">
        <f t="shared" si="53"/>
        <v>10.941666666666666</v>
      </c>
      <c r="U92" s="197">
        <f t="shared" si="60"/>
        <v>131.30000000000001</v>
      </c>
      <c r="V92" s="197">
        <f t="shared" si="12"/>
        <v>44</v>
      </c>
      <c r="W92" s="197">
        <f t="shared" si="54"/>
        <v>14.59</v>
      </c>
      <c r="X92" s="158">
        <f t="shared" si="13"/>
        <v>145.9</v>
      </c>
      <c r="Y92" s="158">
        <v>15</v>
      </c>
      <c r="Z92" s="158">
        <f t="shared" si="33"/>
        <v>440</v>
      </c>
      <c r="AA92" s="158">
        <f t="shared" si="61"/>
        <v>600.9</v>
      </c>
      <c r="AC92" s="197" t="str">
        <f t="shared" si="100"/>
        <v>FALLING LEAVES (Width 12')……………</v>
      </c>
      <c r="AE92" s="202"/>
      <c r="AF92" s="203"/>
      <c r="AJ92" s="157">
        <f t="shared" si="14"/>
        <v>10</v>
      </c>
      <c r="AK92" s="157">
        <f t="shared" si="55"/>
        <v>0.94166666666666643</v>
      </c>
      <c r="AL92" s="197">
        <f t="shared" si="15"/>
        <v>11</v>
      </c>
      <c r="AN92" s="197">
        <f t="shared" si="16"/>
        <v>12</v>
      </c>
      <c r="AO92" s="197">
        <f t="shared" si="56"/>
        <v>120</v>
      </c>
      <c r="AP92" s="197">
        <f t="shared" si="17"/>
        <v>0.91666666666666663</v>
      </c>
      <c r="AQ92" s="197">
        <f t="shared" si="18"/>
        <v>11</v>
      </c>
      <c r="AR92" s="197">
        <f t="shared" si="19"/>
        <v>131</v>
      </c>
      <c r="AS92" s="197">
        <f t="shared" si="20"/>
        <v>14.555555555555555</v>
      </c>
      <c r="AT92" s="197" t="str">
        <f t="shared" si="49"/>
        <v>FALLING LEAVES (Width 12')……………</v>
      </c>
      <c r="AU92" s="204">
        <f t="shared" si="21"/>
        <v>10</v>
      </c>
      <c r="AV92" s="197">
        <f t="shared" si="57"/>
        <v>11</v>
      </c>
      <c r="AX92" s="169" t="s">
        <v>139</v>
      </c>
      <c r="AY92" s="207">
        <v>58.9</v>
      </c>
      <c r="AZ92" s="196" t="s">
        <v>3</v>
      </c>
      <c r="BA92" s="169">
        <v>12</v>
      </c>
      <c r="BB92" s="197">
        <v>0</v>
      </c>
      <c r="BC92" s="197">
        <v>3</v>
      </c>
      <c r="BD92" s="197">
        <f t="shared" si="58"/>
        <v>3</v>
      </c>
    </row>
    <row r="93" spans="1:56" s="197" customFormat="1" ht="27" customHeight="1">
      <c r="A93" s="194" t="s">
        <v>440</v>
      </c>
      <c r="B93" s="195">
        <v>10</v>
      </c>
      <c r="C93" s="196" t="s">
        <v>2</v>
      </c>
      <c r="D93" s="197" t="s">
        <v>256</v>
      </c>
      <c r="E93" s="188">
        <f t="shared" si="50"/>
        <v>10</v>
      </c>
      <c r="F93" s="188">
        <f t="shared" si="51"/>
        <v>8</v>
      </c>
      <c r="G93" s="197">
        <f t="shared" si="24"/>
        <v>15.61</v>
      </c>
      <c r="H93" s="198">
        <f t="shared" si="25"/>
        <v>156.1</v>
      </c>
      <c r="I93" s="199">
        <f t="shared" si="9"/>
        <v>44</v>
      </c>
      <c r="J93" s="200">
        <f t="shared" si="26"/>
        <v>10</v>
      </c>
      <c r="K93" s="192">
        <f t="shared" si="52"/>
        <v>440</v>
      </c>
      <c r="L93" s="192">
        <v>140</v>
      </c>
      <c r="M93" s="201">
        <f t="shared" si="28"/>
        <v>736.1</v>
      </c>
      <c r="N93" s="169">
        <v>13.17</v>
      </c>
      <c r="O93" s="197">
        <v>4.87</v>
      </c>
      <c r="P93" s="157">
        <v>0.25</v>
      </c>
      <c r="Q93" s="157">
        <f t="shared" si="59"/>
        <v>0.65583333333333327</v>
      </c>
      <c r="R93" s="197">
        <f t="shared" si="11"/>
        <v>10</v>
      </c>
      <c r="S93" s="197">
        <f t="shared" si="41"/>
        <v>0</v>
      </c>
      <c r="T93" s="157">
        <f t="shared" si="53"/>
        <v>10.655833333333334</v>
      </c>
      <c r="U93" s="197">
        <f t="shared" si="60"/>
        <v>140.33732499999999</v>
      </c>
      <c r="V93" s="197">
        <f t="shared" si="12"/>
        <v>44</v>
      </c>
      <c r="W93" s="197">
        <f t="shared" si="54"/>
        <v>15.59</v>
      </c>
      <c r="X93" s="158">
        <f t="shared" si="13"/>
        <v>155.9</v>
      </c>
      <c r="Y93" s="158">
        <v>15</v>
      </c>
      <c r="Z93" s="158">
        <f t="shared" si="33"/>
        <v>440</v>
      </c>
      <c r="AA93" s="158">
        <f t="shared" si="61"/>
        <v>610.9</v>
      </c>
      <c r="AC93" s="197" t="str">
        <f t="shared" si="100"/>
        <v>FILIGREE II………………………………..</v>
      </c>
      <c r="AE93" s="202"/>
      <c r="AF93" s="203"/>
      <c r="AJ93" s="157">
        <f t="shared" si="14"/>
        <v>10</v>
      </c>
      <c r="AK93" s="157">
        <f t="shared" si="55"/>
        <v>0.65583333333333371</v>
      </c>
      <c r="AL93" s="197">
        <f t="shared" si="15"/>
        <v>8</v>
      </c>
      <c r="AN93" s="197">
        <f t="shared" si="16"/>
        <v>13.17</v>
      </c>
      <c r="AO93" s="197">
        <f t="shared" si="56"/>
        <v>131.69999999999999</v>
      </c>
      <c r="AP93" s="197">
        <f t="shared" si="17"/>
        <v>0.66666666666666663</v>
      </c>
      <c r="AQ93" s="197">
        <f t="shared" si="18"/>
        <v>8.7799999999999994</v>
      </c>
      <c r="AR93" s="197">
        <f t="shared" si="19"/>
        <v>140.47999999999999</v>
      </c>
      <c r="AS93" s="197">
        <f t="shared" si="20"/>
        <v>15.608888888888888</v>
      </c>
      <c r="AT93" s="197" t="str">
        <f t="shared" si="49"/>
        <v>FILIGREE II………………………………..</v>
      </c>
      <c r="AU93" s="204">
        <f t="shared" si="21"/>
        <v>10</v>
      </c>
      <c r="AV93" s="197">
        <f t="shared" si="57"/>
        <v>11</v>
      </c>
      <c r="AX93" s="169" t="s">
        <v>13</v>
      </c>
      <c r="AY93" s="205">
        <v>49.8</v>
      </c>
      <c r="AZ93" s="196" t="s">
        <v>2</v>
      </c>
      <c r="BA93" s="169">
        <v>13.17</v>
      </c>
      <c r="BB93" s="197">
        <v>3</v>
      </c>
      <c r="BC93" s="197">
        <v>3</v>
      </c>
      <c r="BD93" s="197">
        <f t="shared" si="58"/>
        <v>6</v>
      </c>
    </row>
    <row r="94" spans="1:56" s="197" customFormat="1" ht="27" customHeight="1">
      <c r="A94" s="194" t="s">
        <v>441</v>
      </c>
      <c r="B94" s="195">
        <v>10</v>
      </c>
      <c r="C94" s="196" t="s">
        <v>2</v>
      </c>
      <c r="D94" s="197" t="s">
        <v>256</v>
      </c>
      <c r="E94" s="188">
        <f t="shared" si="50"/>
        <v>11</v>
      </c>
      <c r="F94" s="188">
        <f t="shared" si="51"/>
        <v>8</v>
      </c>
      <c r="G94" s="197">
        <f t="shared" si="24"/>
        <v>17.080000000000002</v>
      </c>
      <c r="H94" s="198">
        <f t="shared" si="25"/>
        <v>170.8</v>
      </c>
      <c r="I94" s="199">
        <f t="shared" si="9"/>
        <v>44</v>
      </c>
      <c r="J94" s="200">
        <f t="shared" si="26"/>
        <v>10</v>
      </c>
      <c r="K94" s="192">
        <f t="shared" si="52"/>
        <v>440</v>
      </c>
      <c r="L94" s="192">
        <v>140</v>
      </c>
      <c r="M94" s="201">
        <f t="shared" si="28"/>
        <v>750.8</v>
      </c>
      <c r="N94" s="169">
        <v>13.17</v>
      </c>
      <c r="O94" s="197">
        <v>17.25</v>
      </c>
      <c r="P94" s="157">
        <v>0.25</v>
      </c>
      <c r="Q94" s="157">
        <f t="shared" si="59"/>
        <v>1.6875</v>
      </c>
      <c r="R94" s="197">
        <f t="shared" si="11"/>
        <v>10</v>
      </c>
      <c r="S94" s="197">
        <f t="shared" si="41"/>
        <v>0</v>
      </c>
      <c r="T94" s="157">
        <f t="shared" si="53"/>
        <v>11.6875</v>
      </c>
      <c r="U94" s="197">
        <f t="shared" si="60"/>
        <v>153.924375</v>
      </c>
      <c r="V94" s="197">
        <f t="shared" si="12"/>
        <v>44</v>
      </c>
      <c r="W94" s="197">
        <f t="shared" si="54"/>
        <v>17.100000000000001</v>
      </c>
      <c r="X94" s="158">
        <f t="shared" si="13"/>
        <v>171</v>
      </c>
      <c r="Y94" s="158">
        <v>15</v>
      </c>
      <c r="Z94" s="158">
        <f t="shared" si="33"/>
        <v>440</v>
      </c>
      <c r="AA94" s="158">
        <f t="shared" si="61"/>
        <v>626</v>
      </c>
      <c r="AC94" s="197" t="str">
        <f t="shared" si="100"/>
        <v>FLAMANDS PREMIUM WHITE……………………..</v>
      </c>
      <c r="AE94" s="202"/>
      <c r="AF94" s="203"/>
      <c r="AJ94" s="157">
        <f t="shared" si="14"/>
        <v>11</v>
      </c>
      <c r="AK94" s="157">
        <f t="shared" si="55"/>
        <v>0.6875</v>
      </c>
      <c r="AL94" s="197">
        <f t="shared" si="15"/>
        <v>8</v>
      </c>
      <c r="AN94" s="197">
        <f t="shared" si="16"/>
        <v>13.17</v>
      </c>
      <c r="AO94" s="197">
        <f t="shared" si="56"/>
        <v>144.87</v>
      </c>
      <c r="AP94" s="197">
        <f t="shared" si="17"/>
        <v>0.66666666666666663</v>
      </c>
      <c r="AQ94" s="197">
        <f t="shared" si="18"/>
        <v>8.7799999999999994</v>
      </c>
      <c r="AR94" s="197">
        <f t="shared" si="19"/>
        <v>153.65</v>
      </c>
      <c r="AS94" s="197">
        <f t="shared" si="20"/>
        <v>17.072222222222223</v>
      </c>
      <c r="AT94" s="197" t="str">
        <f t="shared" si="49"/>
        <v>FLAMANDS PREMIUM WHITE……………………..</v>
      </c>
      <c r="AU94" s="204">
        <f t="shared" si="21"/>
        <v>10</v>
      </c>
      <c r="AV94" s="197">
        <f t="shared" si="57"/>
        <v>11</v>
      </c>
      <c r="AX94" s="169" t="s">
        <v>211</v>
      </c>
      <c r="AY94" s="207">
        <v>83.9</v>
      </c>
      <c r="AZ94" s="196" t="s">
        <v>2</v>
      </c>
      <c r="BA94" s="169">
        <v>13.17</v>
      </c>
      <c r="BB94" s="197">
        <v>9</v>
      </c>
      <c r="BC94" s="197">
        <v>3</v>
      </c>
      <c r="BD94" s="197">
        <f t="shared" si="58"/>
        <v>12</v>
      </c>
    </row>
    <row r="95" spans="1:56" s="197" customFormat="1" ht="27" customHeight="1">
      <c r="A95" s="194" t="s">
        <v>442</v>
      </c>
      <c r="B95" s="195">
        <v>10</v>
      </c>
      <c r="C95" s="196" t="s">
        <v>3</v>
      </c>
      <c r="D95" s="197" t="s">
        <v>256</v>
      </c>
      <c r="E95" s="188">
        <f t="shared" si="50"/>
        <v>10</v>
      </c>
      <c r="F95" s="188">
        <f t="shared" si="51"/>
        <v>3</v>
      </c>
      <c r="G95" s="197">
        <f t="shared" si="24"/>
        <v>13.67</v>
      </c>
      <c r="H95" s="198">
        <f t="shared" si="25"/>
        <v>136.69999999999999</v>
      </c>
      <c r="I95" s="199">
        <f t="shared" si="9"/>
        <v>44</v>
      </c>
      <c r="J95" s="200">
        <f t="shared" si="26"/>
        <v>10</v>
      </c>
      <c r="K95" s="192">
        <f t="shared" si="52"/>
        <v>440</v>
      </c>
      <c r="L95" s="192">
        <v>140</v>
      </c>
      <c r="M95" s="201">
        <f t="shared" si="28"/>
        <v>716.7</v>
      </c>
      <c r="N95" s="169">
        <v>12</v>
      </c>
      <c r="O95" s="197">
        <v>0</v>
      </c>
      <c r="P95" s="157">
        <v>0.25</v>
      </c>
      <c r="Q95" s="157">
        <f t="shared" si="59"/>
        <v>0.25</v>
      </c>
      <c r="R95" s="197">
        <f t="shared" si="11"/>
        <v>10</v>
      </c>
      <c r="S95" s="197">
        <f t="shared" si="41"/>
        <v>0</v>
      </c>
      <c r="T95" s="157">
        <f t="shared" si="53"/>
        <v>10.25</v>
      </c>
      <c r="U95" s="197">
        <f t="shared" si="60"/>
        <v>123</v>
      </c>
      <c r="V95" s="197">
        <f t="shared" si="12"/>
        <v>44</v>
      </c>
      <c r="W95" s="197">
        <f t="shared" si="54"/>
        <v>13.67</v>
      </c>
      <c r="X95" s="158">
        <f t="shared" si="13"/>
        <v>136.69999999999999</v>
      </c>
      <c r="Y95" s="158">
        <v>15</v>
      </c>
      <c r="Z95" s="158">
        <f t="shared" si="33"/>
        <v>440</v>
      </c>
      <c r="AA95" s="158">
        <f t="shared" si="61"/>
        <v>591.70000000000005</v>
      </c>
      <c r="AC95" s="197" t="str">
        <f t="shared" si="100"/>
        <v>FOSS (Width 12')……………………</v>
      </c>
      <c r="AE95" s="202"/>
      <c r="AF95" s="203"/>
      <c r="AJ95" s="157">
        <f t="shared" si="14"/>
        <v>10</v>
      </c>
      <c r="AK95" s="157">
        <f t="shared" si="55"/>
        <v>0.25</v>
      </c>
      <c r="AL95" s="197">
        <f t="shared" si="15"/>
        <v>3</v>
      </c>
      <c r="AN95" s="197">
        <f t="shared" si="16"/>
        <v>12</v>
      </c>
      <c r="AO95" s="197">
        <f t="shared" si="56"/>
        <v>120</v>
      </c>
      <c r="AP95" s="197">
        <f t="shared" si="17"/>
        <v>0.25</v>
      </c>
      <c r="AQ95" s="197">
        <f t="shared" si="18"/>
        <v>3</v>
      </c>
      <c r="AR95" s="197">
        <f t="shared" si="19"/>
        <v>123</v>
      </c>
      <c r="AS95" s="197">
        <f t="shared" si="20"/>
        <v>13.666666666666666</v>
      </c>
      <c r="AT95" s="197" t="str">
        <f t="shared" si="49"/>
        <v>FOSS (Width 12')……………………</v>
      </c>
      <c r="AU95" s="204">
        <f t="shared" si="21"/>
        <v>10</v>
      </c>
      <c r="AV95" s="197">
        <f t="shared" si="57"/>
        <v>11</v>
      </c>
      <c r="AX95" s="169" t="s">
        <v>131</v>
      </c>
      <c r="AY95" s="207">
        <v>87.7</v>
      </c>
      <c r="AZ95" s="196" t="s">
        <v>3</v>
      </c>
      <c r="BA95" s="169">
        <v>12</v>
      </c>
      <c r="BB95" s="197">
        <v>6</v>
      </c>
      <c r="BC95" s="197">
        <v>3</v>
      </c>
      <c r="BD95" s="197">
        <f t="shared" si="58"/>
        <v>9</v>
      </c>
    </row>
    <row r="96" spans="1:56" s="197" customFormat="1" ht="27" customHeight="1">
      <c r="A96" s="194" t="s">
        <v>443</v>
      </c>
      <c r="B96" s="195">
        <v>10</v>
      </c>
      <c r="C96" s="196" t="s">
        <v>2</v>
      </c>
      <c r="D96" s="197" t="s">
        <v>256</v>
      </c>
      <c r="E96" s="188">
        <f t="shared" si="50"/>
        <v>10</v>
      </c>
      <c r="F96" s="188">
        <f t="shared" si="51"/>
        <v>7</v>
      </c>
      <c r="G96" s="197">
        <f t="shared" si="24"/>
        <v>15.49</v>
      </c>
      <c r="H96" s="198">
        <f t="shared" si="25"/>
        <v>154.9</v>
      </c>
      <c r="I96" s="199">
        <f t="shared" si="9"/>
        <v>44</v>
      </c>
      <c r="J96" s="200">
        <f t="shared" si="26"/>
        <v>10</v>
      </c>
      <c r="K96" s="192">
        <f t="shared" si="52"/>
        <v>440</v>
      </c>
      <c r="L96" s="192">
        <v>140</v>
      </c>
      <c r="M96" s="201">
        <f t="shared" si="28"/>
        <v>734.9</v>
      </c>
      <c r="N96" s="169">
        <v>13.17</v>
      </c>
      <c r="O96" s="197">
        <v>4.0999999999999996</v>
      </c>
      <c r="P96" s="157">
        <v>0.25</v>
      </c>
      <c r="Q96" s="157">
        <f t="shared" si="59"/>
        <v>0.59166666666666656</v>
      </c>
      <c r="R96" s="197">
        <f t="shared" si="11"/>
        <v>10</v>
      </c>
      <c r="S96" s="197">
        <f t="shared" si="41"/>
        <v>0</v>
      </c>
      <c r="T96" s="157">
        <f t="shared" si="53"/>
        <v>10.591666666666667</v>
      </c>
      <c r="U96" s="197">
        <f t="shared" si="60"/>
        <v>139.49225000000001</v>
      </c>
      <c r="V96" s="197">
        <f t="shared" si="12"/>
        <v>44</v>
      </c>
      <c r="W96" s="197">
        <f t="shared" si="54"/>
        <v>15.5</v>
      </c>
      <c r="X96" s="158">
        <f t="shared" si="13"/>
        <v>155</v>
      </c>
      <c r="Y96" s="158">
        <v>15</v>
      </c>
      <c r="Z96" s="158">
        <f t="shared" si="33"/>
        <v>440</v>
      </c>
      <c r="AA96" s="158">
        <f t="shared" si="61"/>
        <v>610</v>
      </c>
      <c r="AC96" s="197" t="str">
        <f t="shared" si="100"/>
        <v>FOUR-SQUARED………………………….</v>
      </c>
      <c r="AE96" s="202"/>
      <c r="AF96" s="203"/>
      <c r="AJ96" s="157">
        <f t="shared" si="14"/>
        <v>10</v>
      </c>
      <c r="AK96" s="157">
        <f t="shared" si="55"/>
        <v>0.59166666666666679</v>
      </c>
      <c r="AL96" s="197">
        <f t="shared" si="15"/>
        <v>7</v>
      </c>
      <c r="AN96" s="197">
        <f t="shared" si="16"/>
        <v>13.17</v>
      </c>
      <c r="AO96" s="197">
        <f t="shared" si="56"/>
        <v>131.69999999999999</v>
      </c>
      <c r="AP96" s="197">
        <f t="shared" si="17"/>
        <v>0.58333333333333337</v>
      </c>
      <c r="AQ96" s="197">
        <f t="shared" si="18"/>
        <v>7.6825000000000001</v>
      </c>
      <c r="AR96" s="197">
        <f t="shared" si="19"/>
        <v>139.38249999999999</v>
      </c>
      <c r="AS96" s="197">
        <f t="shared" si="20"/>
        <v>15.486944444444443</v>
      </c>
      <c r="AT96" s="197" t="str">
        <f t="shared" si="49"/>
        <v>FOUR-SQUARED………………………….</v>
      </c>
      <c r="AU96" s="204">
        <f t="shared" si="21"/>
        <v>10</v>
      </c>
      <c r="AV96" s="197">
        <f t="shared" si="57"/>
        <v>11</v>
      </c>
      <c r="AX96" s="169" t="s">
        <v>599</v>
      </c>
      <c r="AY96" s="205">
        <v>31.25</v>
      </c>
      <c r="AZ96" s="196" t="s">
        <v>2</v>
      </c>
      <c r="BA96" s="169">
        <v>13.17</v>
      </c>
      <c r="BB96" s="197">
        <v>0</v>
      </c>
      <c r="BC96" s="197">
        <v>3</v>
      </c>
      <c r="BD96" s="197">
        <f t="shared" si="58"/>
        <v>3</v>
      </c>
    </row>
    <row r="97" spans="1:65" s="197" customFormat="1" ht="27" customHeight="1">
      <c r="A97" s="194" t="s">
        <v>444</v>
      </c>
      <c r="B97" s="195">
        <v>10</v>
      </c>
      <c r="C97" s="196" t="s">
        <v>2</v>
      </c>
      <c r="D97" s="197" t="s">
        <v>256</v>
      </c>
      <c r="E97" s="188">
        <f t="shared" si="50"/>
        <v>10</v>
      </c>
      <c r="F97" s="188">
        <f t="shared" si="51"/>
        <v>7</v>
      </c>
      <c r="G97" s="197">
        <f t="shared" si="24"/>
        <v>15.49</v>
      </c>
      <c r="H97" s="198">
        <f t="shared" si="25"/>
        <v>154.9</v>
      </c>
      <c r="I97" s="199">
        <f t="shared" si="9"/>
        <v>44</v>
      </c>
      <c r="J97" s="200">
        <f t="shared" si="26"/>
        <v>10</v>
      </c>
      <c r="K97" s="192">
        <f t="shared" si="52"/>
        <v>440</v>
      </c>
      <c r="L97" s="192">
        <v>140</v>
      </c>
      <c r="M97" s="201">
        <f t="shared" si="28"/>
        <v>734.9</v>
      </c>
      <c r="N97" s="169">
        <v>13.17</v>
      </c>
      <c r="O97" s="197">
        <v>3.94</v>
      </c>
      <c r="P97" s="157">
        <v>0.25</v>
      </c>
      <c r="Q97" s="157">
        <f t="shared" si="59"/>
        <v>0.57833333333333337</v>
      </c>
      <c r="R97" s="197">
        <f t="shared" si="11"/>
        <v>10</v>
      </c>
      <c r="S97" s="197">
        <f t="shared" si="41"/>
        <v>0</v>
      </c>
      <c r="T97" s="157">
        <f t="shared" si="53"/>
        <v>10.578333333333333</v>
      </c>
      <c r="U97" s="197">
        <f t="shared" si="60"/>
        <v>139.31665000000001</v>
      </c>
      <c r="V97" s="197">
        <f t="shared" si="12"/>
        <v>44</v>
      </c>
      <c r="W97" s="197">
        <f t="shared" si="54"/>
        <v>15.48</v>
      </c>
      <c r="X97" s="158">
        <f t="shared" si="13"/>
        <v>154.80000000000001</v>
      </c>
      <c r="Y97" s="158">
        <v>15</v>
      </c>
      <c r="Z97" s="158">
        <f t="shared" si="33"/>
        <v>440</v>
      </c>
      <c r="AA97" s="158">
        <f t="shared" si="61"/>
        <v>609.79999999999995</v>
      </c>
      <c r="AC97" s="197" t="str">
        <f t="shared" si="100"/>
        <v>FREQUENCY……………………………..</v>
      </c>
      <c r="AE97" s="202"/>
      <c r="AF97" s="203"/>
      <c r="AJ97" s="157">
        <f t="shared" si="14"/>
        <v>10</v>
      </c>
      <c r="AK97" s="157">
        <f t="shared" si="55"/>
        <v>0.57833333333333314</v>
      </c>
      <c r="AL97" s="197">
        <f t="shared" si="15"/>
        <v>7</v>
      </c>
      <c r="AN97" s="197">
        <f t="shared" si="16"/>
        <v>13.17</v>
      </c>
      <c r="AO97" s="197">
        <f t="shared" si="56"/>
        <v>131.69999999999999</v>
      </c>
      <c r="AP97" s="197">
        <f t="shared" si="17"/>
        <v>0.58333333333333337</v>
      </c>
      <c r="AQ97" s="197">
        <f t="shared" si="18"/>
        <v>7.6825000000000001</v>
      </c>
      <c r="AR97" s="197">
        <f t="shared" si="19"/>
        <v>139.38249999999999</v>
      </c>
      <c r="AS97" s="197">
        <f t="shared" si="20"/>
        <v>15.486944444444443</v>
      </c>
      <c r="AT97" s="197" t="str">
        <f t="shared" si="49"/>
        <v>FREQUENCY……………………………..</v>
      </c>
      <c r="AU97" s="204">
        <f t="shared" si="21"/>
        <v>10</v>
      </c>
      <c r="AV97" s="197">
        <f t="shared" si="57"/>
        <v>11</v>
      </c>
      <c r="AX97" s="169" t="s">
        <v>14</v>
      </c>
      <c r="AY97" s="205">
        <v>77.55</v>
      </c>
      <c r="AZ97" s="196" t="s">
        <v>3</v>
      </c>
      <c r="BA97" s="169">
        <v>12</v>
      </c>
      <c r="BB97" s="197">
        <v>3</v>
      </c>
      <c r="BC97" s="197">
        <v>3</v>
      </c>
      <c r="BD97" s="197">
        <f t="shared" si="58"/>
        <v>6</v>
      </c>
      <c r="BM97" s="197">
        <v>26</v>
      </c>
    </row>
    <row r="98" spans="1:65" s="197" customFormat="1" ht="27" customHeight="1">
      <c r="A98" s="194" t="s">
        <v>445</v>
      </c>
      <c r="B98" s="195">
        <v>10</v>
      </c>
      <c r="C98" s="196" t="s">
        <v>3</v>
      </c>
      <c r="D98" s="197" t="s">
        <v>256</v>
      </c>
      <c r="E98" s="188">
        <f t="shared" si="50"/>
        <v>12</v>
      </c>
      <c r="F98" s="188">
        <f t="shared" si="51"/>
        <v>5</v>
      </c>
      <c r="G98" s="197">
        <f t="shared" si="24"/>
        <v>16.560000000000002</v>
      </c>
      <c r="H98" s="198">
        <f t="shared" si="25"/>
        <v>165.6</v>
      </c>
      <c r="I98" s="199">
        <f t="shared" si="9"/>
        <v>44</v>
      </c>
      <c r="J98" s="200">
        <f t="shared" si="26"/>
        <v>10</v>
      </c>
      <c r="K98" s="192">
        <f t="shared" si="52"/>
        <v>440</v>
      </c>
      <c r="L98" s="192">
        <v>140</v>
      </c>
      <c r="M98" s="201">
        <f t="shared" si="28"/>
        <v>745.6</v>
      </c>
      <c r="N98" s="169">
        <v>12</v>
      </c>
      <c r="O98" s="197">
        <v>25.59</v>
      </c>
      <c r="P98" s="157">
        <v>0.25</v>
      </c>
      <c r="Q98" s="157">
        <f t="shared" si="59"/>
        <v>2.3824999999999998</v>
      </c>
      <c r="R98" s="197">
        <f t="shared" si="11"/>
        <v>10</v>
      </c>
      <c r="S98" s="197">
        <f t="shared" si="41"/>
        <v>0</v>
      </c>
      <c r="T98" s="157">
        <f t="shared" si="53"/>
        <v>12.3825</v>
      </c>
      <c r="U98" s="197">
        <f t="shared" si="60"/>
        <v>148.59</v>
      </c>
      <c r="V98" s="197">
        <f t="shared" si="12"/>
        <v>44</v>
      </c>
      <c r="W98" s="197">
        <f t="shared" si="54"/>
        <v>16.510000000000002</v>
      </c>
      <c r="X98" s="158">
        <f t="shared" si="13"/>
        <v>165.10000000000002</v>
      </c>
      <c r="Y98" s="158">
        <v>15</v>
      </c>
      <c r="Z98" s="158">
        <f t="shared" si="33"/>
        <v>440</v>
      </c>
      <c r="AA98" s="158">
        <f t="shared" si="61"/>
        <v>620.1</v>
      </c>
      <c r="AC98" s="197" t="str">
        <f t="shared" si="100"/>
        <v>FRESCO (Width 12')……………………………</v>
      </c>
      <c r="AE98" s="202"/>
      <c r="AF98" s="203"/>
      <c r="AJ98" s="157">
        <f t="shared" si="14"/>
        <v>12</v>
      </c>
      <c r="AK98" s="157">
        <f t="shared" si="55"/>
        <v>0.38250000000000028</v>
      </c>
      <c r="AL98" s="197">
        <f t="shared" si="15"/>
        <v>5</v>
      </c>
      <c r="AN98" s="197">
        <f t="shared" si="16"/>
        <v>12</v>
      </c>
      <c r="AO98" s="197">
        <f t="shared" si="56"/>
        <v>144</v>
      </c>
      <c r="AP98" s="197">
        <f t="shared" si="17"/>
        <v>0.41666666666666669</v>
      </c>
      <c r="AQ98" s="197">
        <f t="shared" si="18"/>
        <v>5</v>
      </c>
      <c r="AR98" s="197">
        <f t="shared" si="19"/>
        <v>149</v>
      </c>
      <c r="AS98" s="197">
        <f t="shared" si="20"/>
        <v>16.555555555555557</v>
      </c>
      <c r="AT98" s="197" t="str">
        <f t="shared" si="49"/>
        <v>FRESCO (Width 12')……………………………</v>
      </c>
      <c r="AU98" s="204">
        <f t="shared" si="21"/>
        <v>10</v>
      </c>
      <c r="AV98" s="197">
        <f t="shared" si="57"/>
        <v>11</v>
      </c>
      <c r="AX98" s="169" t="s">
        <v>93</v>
      </c>
      <c r="AY98" s="207">
        <v>79.7</v>
      </c>
      <c r="AZ98" s="196" t="s">
        <v>3</v>
      </c>
      <c r="BA98" s="169">
        <v>12</v>
      </c>
      <c r="BB98" s="197">
        <v>2</v>
      </c>
      <c r="BC98" s="197">
        <v>3</v>
      </c>
      <c r="BD98" s="197">
        <f t="shared" si="58"/>
        <v>5</v>
      </c>
    </row>
    <row r="99" spans="1:65" s="197" customFormat="1" ht="27" customHeight="1">
      <c r="A99" s="194" t="s">
        <v>446</v>
      </c>
      <c r="B99" s="195">
        <v>10</v>
      </c>
      <c r="C99" s="196" t="s">
        <v>3</v>
      </c>
      <c r="D99" s="197" t="s">
        <v>256</v>
      </c>
      <c r="E99" s="188">
        <f t="shared" si="50"/>
        <v>10</v>
      </c>
      <c r="F99" s="188">
        <f t="shared" si="51"/>
        <v>3</v>
      </c>
      <c r="G99" s="197">
        <f t="shared" si="24"/>
        <v>13.67</v>
      </c>
      <c r="H99" s="198">
        <f t="shared" si="25"/>
        <v>136.69999999999999</v>
      </c>
      <c r="I99" s="199">
        <f t="shared" si="9"/>
        <v>44</v>
      </c>
      <c r="J99" s="200">
        <f t="shared" si="26"/>
        <v>10</v>
      </c>
      <c r="K99" s="192">
        <f t="shared" si="52"/>
        <v>440</v>
      </c>
      <c r="L99" s="192">
        <v>140</v>
      </c>
      <c r="M99" s="201">
        <f t="shared" si="28"/>
        <v>716.7</v>
      </c>
      <c r="N99" s="169">
        <v>12</v>
      </c>
      <c r="O99" s="197">
        <v>0</v>
      </c>
      <c r="P99" s="157">
        <v>0.25</v>
      </c>
      <c r="Q99" s="157">
        <f t="shared" si="59"/>
        <v>0.25</v>
      </c>
      <c r="R99" s="197">
        <f t="shared" si="11"/>
        <v>10</v>
      </c>
      <c r="S99" s="197">
        <f t="shared" si="41"/>
        <v>0</v>
      </c>
      <c r="T99" s="157">
        <f t="shared" si="53"/>
        <v>10.25</v>
      </c>
      <c r="U99" s="197">
        <f t="shared" si="60"/>
        <v>123</v>
      </c>
      <c r="V99" s="197">
        <f t="shared" si="12"/>
        <v>44</v>
      </c>
      <c r="W99" s="197">
        <f t="shared" si="54"/>
        <v>13.67</v>
      </c>
      <c r="X99" s="158">
        <f t="shared" si="13"/>
        <v>136.69999999999999</v>
      </c>
      <c r="Y99" s="158">
        <v>15</v>
      </c>
      <c r="Z99" s="158">
        <f t="shared" si="33"/>
        <v>440</v>
      </c>
      <c r="AA99" s="158">
        <f t="shared" si="61"/>
        <v>591.70000000000005</v>
      </c>
      <c r="AC99" s="197" t="str">
        <f t="shared" si="100"/>
        <v xml:space="preserve">GALET (Width 12') ………………………………. </v>
      </c>
      <c r="AE99" s="202"/>
      <c r="AF99" s="203"/>
      <c r="AJ99" s="157">
        <f t="shared" si="14"/>
        <v>10</v>
      </c>
      <c r="AK99" s="157">
        <f t="shared" si="55"/>
        <v>0.25</v>
      </c>
      <c r="AL99" s="197">
        <f t="shared" si="15"/>
        <v>3</v>
      </c>
      <c r="AN99" s="197">
        <f t="shared" si="16"/>
        <v>12</v>
      </c>
      <c r="AO99" s="197">
        <f t="shared" si="56"/>
        <v>120</v>
      </c>
      <c r="AP99" s="197">
        <f t="shared" si="17"/>
        <v>0.25</v>
      </c>
      <c r="AQ99" s="197">
        <f t="shared" si="18"/>
        <v>3</v>
      </c>
      <c r="AR99" s="197">
        <f t="shared" si="19"/>
        <v>123</v>
      </c>
      <c r="AS99" s="197">
        <f t="shared" si="20"/>
        <v>13.666666666666666</v>
      </c>
      <c r="AT99" s="197" t="str">
        <f t="shared" si="49"/>
        <v xml:space="preserve">GALET (Width 12') ………………………………. </v>
      </c>
      <c r="AU99" s="204">
        <f t="shared" si="21"/>
        <v>10</v>
      </c>
      <c r="AV99" s="197">
        <f t="shared" si="57"/>
        <v>11</v>
      </c>
      <c r="AX99" s="194" t="s">
        <v>239</v>
      </c>
      <c r="AY99" s="209">
        <v>42.9</v>
      </c>
      <c r="AZ99" s="196" t="s">
        <v>2</v>
      </c>
      <c r="BA99" s="169">
        <v>13.17</v>
      </c>
      <c r="BB99" s="197">
        <v>0</v>
      </c>
      <c r="BC99" s="197">
        <v>3</v>
      </c>
      <c r="BD99" s="197">
        <f t="shared" si="58"/>
        <v>3</v>
      </c>
    </row>
    <row r="100" spans="1:65" s="197" customFormat="1" ht="27" customHeight="1">
      <c r="A100" s="194" t="s">
        <v>447</v>
      </c>
      <c r="B100" s="195">
        <v>10</v>
      </c>
      <c r="C100" s="196" t="s">
        <v>2</v>
      </c>
      <c r="D100" s="197" t="s">
        <v>256</v>
      </c>
      <c r="E100" s="188">
        <f t="shared" si="50"/>
        <v>10</v>
      </c>
      <c r="F100" s="188">
        <f t="shared" si="51"/>
        <v>3</v>
      </c>
      <c r="G100" s="197">
        <f t="shared" si="24"/>
        <v>15</v>
      </c>
      <c r="H100" s="198">
        <f t="shared" si="25"/>
        <v>150</v>
      </c>
      <c r="I100" s="199">
        <f t="shared" si="9"/>
        <v>44</v>
      </c>
      <c r="J100" s="200">
        <f t="shared" si="26"/>
        <v>10</v>
      </c>
      <c r="K100" s="192">
        <f t="shared" si="52"/>
        <v>440</v>
      </c>
      <c r="L100" s="192">
        <v>140</v>
      </c>
      <c r="M100" s="201">
        <f t="shared" si="28"/>
        <v>730</v>
      </c>
      <c r="N100" s="169">
        <v>13.17</v>
      </c>
      <c r="O100" s="197">
        <v>0.5</v>
      </c>
      <c r="P100" s="157">
        <v>0.25</v>
      </c>
      <c r="Q100" s="157">
        <f t="shared" si="59"/>
        <v>0.29166666666666669</v>
      </c>
      <c r="R100" s="197">
        <f t="shared" si="11"/>
        <v>10</v>
      </c>
      <c r="S100" s="197">
        <f t="shared" si="41"/>
        <v>0</v>
      </c>
      <c r="T100" s="157">
        <f t="shared" si="53"/>
        <v>10.291666666666666</v>
      </c>
      <c r="U100" s="197">
        <f t="shared" si="60"/>
        <v>135.54124999999999</v>
      </c>
      <c r="V100" s="197">
        <f t="shared" si="12"/>
        <v>44</v>
      </c>
      <c r="W100" s="197">
        <f t="shared" si="54"/>
        <v>15.06</v>
      </c>
      <c r="X100" s="158">
        <f t="shared" si="13"/>
        <v>150.6</v>
      </c>
      <c r="Y100" s="158">
        <v>15</v>
      </c>
      <c r="Z100" s="158">
        <f t="shared" si="33"/>
        <v>440</v>
      </c>
      <c r="AA100" s="158">
        <f t="shared" si="61"/>
        <v>605.6</v>
      </c>
      <c r="AC100" s="197" t="str">
        <f t="shared" si="100"/>
        <v>GILT……………………………………….</v>
      </c>
      <c r="AE100" s="202"/>
      <c r="AF100" s="203"/>
      <c r="AJ100" s="157">
        <f t="shared" si="14"/>
        <v>10</v>
      </c>
      <c r="AK100" s="157">
        <f t="shared" si="55"/>
        <v>0.29166666666666607</v>
      </c>
      <c r="AL100" s="197">
        <f t="shared" si="15"/>
        <v>3</v>
      </c>
      <c r="AN100" s="197">
        <f t="shared" si="16"/>
        <v>13.17</v>
      </c>
      <c r="AO100" s="197">
        <f t="shared" si="56"/>
        <v>131.69999999999999</v>
      </c>
      <c r="AP100" s="197">
        <f t="shared" si="17"/>
        <v>0.25</v>
      </c>
      <c r="AQ100" s="197">
        <f t="shared" si="18"/>
        <v>3.2925</v>
      </c>
      <c r="AR100" s="197">
        <f t="shared" si="19"/>
        <v>134.99249999999998</v>
      </c>
      <c r="AS100" s="197">
        <f t="shared" si="20"/>
        <v>14.999166666666664</v>
      </c>
      <c r="AT100" s="197" t="str">
        <f t="shared" si="49"/>
        <v>GILT……………………………………….</v>
      </c>
      <c r="AU100" s="204">
        <f t="shared" si="21"/>
        <v>10</v>
      </c>
      <c r="AV100" s="197">
        <f t="shared" si="57"/>
        <v>11</v>
      </c>
      <c r="AX100" s="169" t="s">
        <v>152</v>
      </c>
      <c r="AY100" s="207">
        <v>66.05</v>
      </c>
      <c r="AZ100" s="196" t="s">
        <v>3</v>
      </c>
      <c r="BA100" s="169">
        <v>12</v>
      </c>
      <c r="BB100" s="197">
        <v>18</v>
      </c>
      <c r="BC100" s="197">
        <v>3</v>
      </c>
      <c r="BD100" s="197">
        <f t="shared" si="58"/>
        <v>21</v>
      </c>
    </row>
    <row r="101" spans="1:65" s="197" customFormat="1" ht="27" customHeight="1">
      <c r="A101" s="194" t="s">
        <v>448</v>
      </c>
      <c r="B101" s="195">
        <v>10</v>
      </c>
      <c r="C101" s="196" t="s">
        <v>541</v>
      </c>
      <c r="D101" s="197" t="s">
        <v>256</v>
      </c>
      <c r="E101" s="188">
        <f t="shared" si="50"/>
        <v>11</v>
      </c>
      <c r="F101" s="188">
        <f t="shared" si="51"/>
        <v>5</v>
      </c>
      <c r="G101" s="197">
        <f t="shared" si="24"/>
        <v>20.720000000000002</v>
      </c>
      <c r="H101" s="198">
        <f t="shared" si="25"/>
        <v>207.2</v>
      </c>
      <c r="I101" s="199">
        <f t="shared" si="9"/>
        <v>44</v>
      </c>
      <c r="J101" s="200">
        <f t="shared" si="26"/>
        <v>10</v>
      </c>
      <c r="K101" s="192">
        <f t="shared" si="52"/>
        <v>440</v>
      </c>
      <c r="L101" s="192">
        <v>140</v>
      </c>
      <c r="M101" s="201">
        <f t="shared" si="28"/>
        <v>787.2</v>
      </c>
      <c r="N101" s="169">
        <v>16.329999999999998</v>
      </c>
      <c r="O101" s="197">
        <v>14.37</v>
      </c>
      <c r="P101" s="157">
        <v>0.25</v>
      </c>
      <c r="Q101" s="157">
        <f t="shared" si="59"/>
        <v>1.4475</v>
      </c>
      <c r="R101" s="197">
        <f t="shared" si="11"/>
        <v>10</v>
      </c>
      <c r="S101" s="197">
        <f t="shared" si="41"/>
        <v>0</v>
      </c>
      <c r="T101" s="157">
        <f t="shared" si="53"/>
        <v>11.4475</v>
      </c>
      <c r="U101" s="197">
        <f t="shared" si="60"/>
        <v>186.93767499999998</v>
      </c>
      <c r="V101" s="197">
        <f t="shared" si="12"/>
        <v>44</v>
      </c>
      <c r="W101" s="197">
        <f t="shared" si="54"/>
        <v>20.77</v>
      </c>
      <c r="X101" s="158">
        <f t="shared" si="13"/>
        <v>207.7</v>
      </c>
      <c r="Y101" s="158">
        <v>15</v>
      </c>
      <c r="Z101" s="158">
        <f t="shared" si="33"/>
        <v>440</v>
      </c>
      <c r="AA101" s="158">
        <f t="shared" si="61"/>
        <v>662.7</v>
      </c>
      <c r="AC101" s="197" t="str">
        <f t="shared" si="100"/>
        <v>GRAND CENTRAL (Width 16'4")………………….</v>
      </c>
      <c r="AE101" s="202"/>
      <c r="AF101" s="203"/>
      <c r="AJ101" s="157">
        <f t="shared" si="14"/>
        <v>11</v>
      </c>
      <c r="AK101" s="157">
        <f t="shared" si="55"/>
        <v>0.44749999999999979</v>
      </c>
      <c r="AL101" s="197">
        <f t="shared" si="15"/>
        <v>5</v>
      </c>
      <c r="AN101" s="197">
        <f t="shared" si="16"/>
        <v>16.329999999999998</v>
      </c>
      <c r="AO101" s="197">
        <f t="shared" si="56"/>
        <v>179.63</v>
      </c>
      <c r="AP101" s="197">
        <f t="shared" si="17"/>
        <v>0.41666666666666669</v>
      </c>
      <c r="AQ101" s="197">
        <f t="shared" si="18"/>
        <v>6.8041666666666663</v>
      </c>
      <c r="AR101" s="197">
        <f t="shared" si="19"/>
        <v>186.43416666666667</v>
      </c>
      <c r="AS101" s="197">
        <f t="shared" si="20"/>
        <v>20.714907407407409</v>
      </c>
      <c r="AT101" s="197" t="str">
        <f t="shared" si="49"/>
        <v>GRAND CENTRAL (Width 16'4")………………….</v>
      </c>
      <c r="AU101" s="204">
        <f t="shared" si="21"/>
        <v>10</v>
      </c>
      <c r="AV101" s="197">
        <f t="shared" si="57"/>
        <v>11</v>
      </c>
      <c r="AX101" s="194" t="s">
        <v>214</v>
      </c>
      <c r="AY101" s="209">
        <v>79.900000000000006</v>
      </c>
      <c r="AZ101" s="196" t="s">
        <v>3</v>
      </c>
      <c r="BA101" s="169">
        <v>12</v>
      </c>
      <c r="BB101" s="197">
        <v>6</v>
      </c>
      <c r="BC101" s="197">
        <v>3</v>
      </c>
      <c r="BD101" s="197">
        <f t="shared" si="58"/>
        <v>9</v>
      </c>
    </row>
    <row r="102" spans="1:65" s="197" customFormat="1" ht="27" customHeight="1">
      <c r="A102" s="194" t="s">
        <v>449</v>
      </c>
      <c r="B102" s="195">
        <v>10</v>
      </c>
      <c r="C102" s="196" t="s">
        <v>2</v>
      </c>
      <c r="D102" s="197" t="s">
        <v>256</v>
      </c>
      <c r="E102" s="188">
        <f t="shared" si="50"/>
        <v>10</v>
      </c>
      <c r="F102" s="188">
        <f t="shared" si="51"/>
        <v>3</v>
      </c>
      <c r="G102" s="197">
        <f t="shared" si="24"/>
        <v>15</v>
      </c>
      <c r="H102" s="198">
        <f t="shared" si="25"/>
        <v>150</v>
      </c>
      <c r="I102" s="199">
        <f t="shared" si="9"/>
        <v>44</v>
      </c>
      <c r="J102" s="200">
        <f t="shared" si="26"/>
        <v>10</v>
      </c>
      <c r="K102" s="192">
        <f t="shared" si="52"/>
        <v>440</v>
      </c>
      <c r="L102" s="192">
        <v>140</v>
      </c>
      <c r="M102" s="201">
        <f t="shared" si="28"/>
        <v>730</v>
      </c>
      <c r="N102" s="169">
        <v>13.17</v>
      </c>
      <c r="O102" s="197">
        <v>0</v>
      </c>
      <c r="P102" s="157">
        <v>0.25</v>
      </c>
      <c r="Q102" s="157">
        <f t="shared" si="59"/>
        <v>0.25</v>
      </c>
      <c r="R102" s="197">
        <f t="shared" si="11"/>
        <v>10</v>
      </c>
      <c r="S102" s="197">
        <f t="shared" si="41"/>
        <v>0</v>
      </c>
      <c r="T102" s="157">
        <f t="shared" si="53"/>
        <v>10.25</v>
      </c>
      <c r="U102" s="197">
        <f t="shared" si="60"/>
        <v>134.99250000000001</v>
      </c>
      <c r="V102" s="197">
        <f t="shared" si="12"/>
        <v>44</v>
      </c>
      <c r="W102" s="197">
        <f t="shared" si="54"/>
        <v>15</v>
      </c>
      <c r="X102" s="158">
        <f t="shared" si="13"/>
        <v>150</v>
      </c>
      <c r="Y102" s="158">
        <v>15</v>
      </c>
      <c r="Z102" s="158">
        <f t="shared" si="33"/>
        <v>440</v>
      </c>
      <c r="AA102" s="158">
        <f t="shared" si="61"/>
        <v>605</v>
      </c>
      <c r="AC102" s="197" t="str">
        <f t="shared" si="100"/>
        <v>GRASSCLOTH ……………………………</v>
      </c>
      <c r="AE102" s="202"/>
      <c r="AF102" s="203"/>
      <c r="AJ102" s="157">
        <f t="shared" si="14"/>
        <v>10</v>
      </c>
      <c r="AK102" s="157">
        <f t="shared" si="55"/>
        <v>0.25</v>
      </c>
      <c r="AL102" s="197">
        <f t="shared" si="15"/>
        <v>3</v>
      </c>
      <c r="AN102" s="197">
        <f t="shared" si="16"/>
        <v>13.17</v>
      </c>
      <c r="AO102" s="197">
        <f t="shared" si="56"/>
        <v>131.69999999999999</v>
      </c>
      <c r="AP102" s="197">
        <f t="shared" si="17"/>
        <v>0.25</v>
      </c>
      <c r="AQ102" s="197">
        <f t="shared" si="18"/>
        <v>3.2925</v>
      </c>
      <c r="AR102" s="197">
        <f t="shared" si="19"/>
        <v>134.99249999999998</v>
      </c>
      <c r="AS102" s="197">
        <f t="shared" si="20"/>
        <v>14.999166666666664</v>
      </c>
      <c r="AT102" s="197" t="str">
        <f t="shared" si="49"/>
        <v>GRASSCLOTH ……………………………</v>
      </c>
      <c r="AU102" s="204">
        <f t="shared" si="21"/>
        <v>10</v>
      </c>
      <c r="AV102" s="197">
        <f t="shared" si="57"/>
        <v>11</v>
      </c>
      <c r="AX102" s="169" t="s">
        <v>118</v>
      </c>
      <c r="AY102" s="207">
        <v>79.900000000000006</v>
      </c>
      <c r="AZ102" s="196" t="s">
        <v>3</v>
      </c>
      <c r="BA102" s="169">
        <v>12</v>
      </c>
      <c r="BB102" s="197">
        <v>6</v>
      </c>
      <c r="BC102" s="197">
        <v>3</v>
      </c>
      <c r="BD102" s="197">
        <f t="shared" si="58"/>
        <v>9</v>
      </c>
    </row>
    <row r="103" spans="1:65" s="197" customFormat="1" ht="27" customHeight="1">
      <c r="A103" s="194" t="s">
        <v>450</v>
      </c>
      <c r="B103" s="195">
        <v>10</v>
      </c>
      <c r="C103" s="196" t="s">
        <v>3</v>
      </c>
      <c r="D103" s="197" t="s">
        <v>256</v>
      </c>
      <c r="E103" s="188">
        <f t="shared" si="50"/>
        <v>10</v>
      </c>
      <c r="F103" s="188">
        <f t="shared" si="51"/>
        <v>10</v>
      </c>
      <c r="G103" s="197">
        <f t="shared" si="24"/>
        <v>14.45</v>
      </c>
      <c r="H103" s="198">
        <f t="shared" si="25"/>
        <v>144.5</v>
      </c>
      <c r="I103" s="199">
        <f t="shared" si="9"/>
        <v>44</v>
      </c>
      <c r="J103" s="200">
        <f t="shared" si="26"/>
        <v>10</v>
      </c>
      <c r="K103" s="192">
        <f t="shared" si="52"/>
        <v>440</v>
      </c>
      <c r="L103" s="192">
        <v>140</v>
      </c>
      <c r="M103" s="201">
        <f t="shared" si="28"/>
        <v>724.5</v>
      </c>
      <c r="N103" s="169">
        <v>12</v>
      </c>
      <c r="O103" s="197">
        <v>7</v>
      </c>
      <c r="P103" s="157">
        <v>0.25</v>
      </c>
      <c r="Q103" s="157">
        <f t="shared" si="59"/>
        <v>0.83333333333333337</v>
      </c>
      <c r="R103" s="197">
        <f t="shared" si="11"/>
        <v>10</v>
      </c>
      <c r="S103" s="197">
        <f t="shared" si="41"/>
        <v>0</v>
      </c>
      <c r="T103" s="157">
        <f t="shared" si="53"/>
        <v>10.833333333333334</v>
      </c>
      <c r="U103" s="197">
        <f t="shared" si="60"/>
        <v>130</v>
      </c>
      <c r="V103" s="197">
        <f t="shared" si="12"/>
        <v>44</v>
      </c>
      <c r="W103" s="197">
        <f t="shared" si="54"/>
        <v>14.44</v>
      </c>
      <c r="X103" s="158">
        <f t="shared" si="13"/>
        <v>144.4</v>
      </c>
      <c r="Y103" s="158">
        <v>15</v>
      </c>
      <c r="Z103" s="158">
        <f t="shared" si="33"/>
        <v>440</v>
      </c>
      <c r="AA103" s="158">
        <f t="shared" si="61"/>
        <v>599.4</v>
      </c>
      <c r="AC103" s="197" t="str">
        <f t="shared" si="100"/>
        <v>HAND-CUT (Width 12')………………………………..</v>
      </c>
      <c r="AE103" s="202"/>
      <c r="AF103" s="203"/>
      <c r="AJ103" s="157">
        <f t="shared" si="14"/>
        <v>10</v>
      </c>
      <c r="AK103" s="157">
        <f t="shared" si="55"/>
        <v>0.83333333333333393</v>
      </c>
      <c r="AL103" s="197">
        <f t="shared" si="15"/>
        <v>10</v>
      </c>
      <c r="AN103" s="197">
        <f t="shared" si="16"/>
        <v>12</v>
      </c>
      <c r="AO103" s="197">
        <f t="shared" si="56"/>
        <v>120</v>
      </c>
      <c r="AP103" s="197">
        <f t="shared" si="17"/>
        <v>0.83333333333333337</v>
      </c>
      <c r="AQ103" s="197">
        <f t="shared" si="18"/>
        <v>10</v>
      </c>
      <c r="AR103" s="197">
        <f t="shared" si="19"/>
        <v>130</v>
      </c>
      <c r="AS103" s="197">
        <f t="shared" si="20"/>
        <v>14.444444444444445</v>
      </c>
      <c r="AT103" s="197" t="str">
        <f t="shared" si="49"/>
        <v>HAND-CUT (Width 12')………………………………..</v>
      </c>
      <c r="AU103" s="204">
        <f t="shared" si="21"/>
        <v>10</v>
      </c>
      <c r="AV103" s="197">
        <f t="shared" si="57"/>
        <v>11</v>
      </c>
      <c r="AX103" s="169" t="s">
        <v>136</v>
      </c>
      <c r="AY103" s="207">
        <v>79.7</v>
      </c>
      <c r="AZ103" s="196" t="s">
        <v>3</v>
      </c>
      <c r="BA103" s="169">
        <v>12</v>
      </c>
      <c r="BB103" s="197">
        <v>0</v>
      </c>
      <c r="BC103" s="197">
        <v>3</v>
      </c>
      <c r="BD103" s="197">
        <f t="shared" si="58"/>
        <v>3</v>
      </c>
    </row>
    <row r="104" spans="1:65" s="197" customFormat="1" ht="27" customHeight="1">
      <c r="A104" s="194" t="s">
        <v>451</v>
      </c>
      <c r="B104" s="195">
        <v>10</v>
      </c>
      <c r="C104" s="196" t="s">
        <v>2</v>
      </c>
      <c r="D104" s="197" t="s">
        <v>256</v>
      </c>
      <c r="E104" s="188">
        <f t="shared" si="50"/>
        <v>10</v>
      </c>
      <c r="F104" s="188">
        <f t="shared" si="51"/>
        <v>4</v>
      </c>
      <c r="G104" s="197">
        <f t="shared" si="24"/>
        <v>15.129999999999999</v>
      </c>
      <c r="H104" s="198">
        <f t="shared" si="25"/>
        <v>151.30000000000001</v>
      </c>
      <c r="I104" s="199">
        <f t="shared" si="9"/>
        <v>44</v>
      </c>
      <c r="J104" s="200">
        <f t="shared" si="26"/>
        <v>10</v>
      </c>
      <c r="K104" s="192">
        <f t="shared" si="52"/>
        <v>440</v>
      </c>
      <c r="L104" s="192">
        <v>140</v>
      </c>
      <c r="M104" s="201">
        <f t="shared" si="28"/>
        <v>731.3</v>
      </c>
      <c r="N104" s="169">
        <v>13.17</v>
      </c>
      <c r="O104" s="197">
        <v>1</v>
      </c>
      <c r="P104" s="157">
        <v>0.25</v>
      </c>
      <c r="Q104" s="157">
        <f t="shared" si="59"/>
        <v>0.33333333333333331</v>
      </c>
      <c r="R104" s="197">
        <f t="shared" si="11"/>
        <v>10</v>
      </c>
      <c r="S104" s="197">
        <f t="shared" si="41"/>
        <v>0</v>
      </c>
      <c r="T104" s="157">
        <f t="shared" si="53"/>
        <v>10.333333333333334</v>
      </c>
      <c r="U104" s="197">
        <f t="shared" si="60"/>
        <v>136.09</v>
      </c>
      <c r="V104" s="197">
        <f t="shared" si="12"/>
        <v>44</v>
      </c>
      <c r="W104" s="197">
        <f t="shared" si="54"/>
        <v>15.12</v>
      </c>
      <c r="X104" s="158">
        <f t="shared" si="13"/>
        <v>151.19999999999999</v>
      </c>
      <c r="Y104" s="158">
        <v>15</v>
      </c>
      <c r="Z104" s="158">
        <f t="shared" si="33"/>
        <v>440</v>
      </c>
      <c r="AA104" s="158">
        <f t="shared" si="61"/>
        <v>606.20000000000005</v>
      </c>
      <c r="AC104" s="197" t="str">
        <f t="shared" si="100"/>
        <v>HARRINGTON ……………………………</v>
      </c>
      <c r="AE104" s="202"/>
      <c r="AF104" s="203"/>
      <c r="AJ104" s="157">
        <f t="shared" si="14"/>
        <v>10</v>
      </c>
      <c r="AK104" s="157">
        <f t="shared" si="55"/>
        <v>0.33333333333333393</v>
      </c>
      <c r="AL104" s="197">
        <f t="shared" si="15"/>
        <v>4</v>
      </c>
      <c r="AN104" s="197">
        <f t="shared" si="16"/>
        <v>13.17</v>
      </c>
      <c r="AO104" s="197">
        <f t="shared" si="56"/>
        <v>131.69999999999999</v>
      </c>
      <c r="AP104" s="197">
        <f t="shared" si="17"/>
        <v>0.33333333333333331</v>
      </c>
      <c r="AQ104" s="197">
        <f t="shared" si="18"/>
        <v>4.3899999999999997</v>
      </c>
      <c r="AR104" s="197">
        <f t="shared" si="19"/>
        <v>136.08999999999997</v>
      </c>
      <c r="AS104" s="197">
        <f t="shared" si="20"/>
        <v>15.121111111111109</v>
      </c>
      <c r="AT104" s="197" t="str">
        <f t="shared" si="49"/>
        <v>HARRINGTON ……………………………</v>
      </c>
      <c r="AU104" s="204">
        <f t="shared" si="21"/>
        <v>10</v>
      </c>
      <c r="AV104" s="197">
        <f t="shared" si="57"/>
        <v>11</v>
      </c>
      <c r="AX104" s="169" t="s">
        <v>210</v>
      </c>
      <c r="AY104" s="207">
        <v>37.700000000000003</v>
      </c>
      <c r="AZ104" s="196" t="s">
        <v>2</v>
      </c>
      <c r="BA104" s="169">
        <v>13.17</v>
      </c>
      <c r="BB104" s="197">
        <v>14</v>
      </c>
      <c r="BC104" s="197">
        <v>3</v>
      </c>
      <c r="BD104" s="197">
        <f t="shared" si="58"/>
        <v>17</v>
      </c>
    </row>
    <row r="105" spans="1:65" s="197" customFormat="1" ht="27" customHeight="1">
      <c r="A105" s="194" t="s">
        <v>452</v>
      </c>
      <c r="B105" s="195">
        <v>10</v>
      </c>
      <c r="C105" s="196" t="s">
        <v>2</v>
      </c>
      <c r="D105" s="197" t="s">
        <v>256</v>
      </c>
      <c r="E105" s="188">
        <f t="shared" si="50"/>
        <v>12</v>
      </c>
      <c r="F105" s="188">
        <f t="shared" si="51"/>
        <v>1</v>
      </c>
      <c r="G105" s="197">
        <f t="shared" si="24"/>
        <v>17.690000000000001</v>
      </c>
      <c r="H105" s="198">
        <f t="shared" si="25"/>
        <v>176.9</v>
      </c>
      <c r="I105" s="199">
        <f t="shared" si="9"/>
        <v>44</v>
      </c>
      <c r="J105" s="200">
        <f t="shared" si="26"/>
        <v>10</v>
      </c>
      <c r="K105" s="192">
        <f t="shared" si="52"/>
        <v>440</v>
      </c>
      <c r="L105" s="192">
        <v>140</v>
      </c>
      <c r="M105" s="201">
        <f t="shared" si="28"/>
        <v>756.9</v>
      </c>
      <c r="N105" s="169">
        <v>13.17</v>
      </c>
      <c r="O105" s="197">
        <v>21.7</v>
      </c>
      <c r="P105" s="157">
        <v>0.25</v>
      </c>
      <c r="Q105" s="157">
        <f t="shared" si="59"/>
        <v>2.0583333333333336</v>
      </c>
      <c r="R105" s="197">
        <f t="shared" si="11"/>
        <v>10</v>
      </c>
      <c r="S105" s="197">
        <f t="shared" si="41"/>
        <v>0</v>
      </c>
      <c r="T105" s="157">
        <f t="shared" si="53"/>
        <v>12.058333333333334</v>
      </c>
      <c r="U105" s="197">
        <f t="shared" si="60"/>
        <v>158.80825000000002</v>
      </c>
      <c r="V105" s="197">
        <f t="shared" si="12"/>
        <v>44</v>
      </c>
      <c r="W105" s="197">
        <f t="shared" si="54"/>
        <v>17.649999999999999</v>
      </c>
      <c r="X105" s="158">
        <f t="shared" si="13"/>
        <v>176.5</v>
      </c>
      <c r="Y105" s="158">
        <v>15</v>
      </c>
      <c r="Z105" s="158">
        <f t="shared" si="33"/>
        <v>440</v>
      </c>
      <c r="AA105" s="158">
        <f t="shared" si="61"/>
        <v>631.5</v>
      </c>
      <c r="AC105" s="197" t="str">
        <f t="shared" si="100"/>
        <v>HOUSTON ST. ……………………………..</v>
      </c>
      <c r="AE105" s="202"/>
      <c r="AF105" s="203"/>
      <c r="AJ105" s="157">
        <f t="shared" si="14"/>
        <v>12</v>
      </c>
      <c r="AK105" s="157">
        <f t="shared" si="55"/>
        <v>5.833333333333357E-2</v>
      </c>
      <c r="AL105" s="197">
        <f t="shared" si="15"/>
        <v>1</v>
      </c>
      <c r="AN105" s="197">
        <f t="shared" si="16"/>
        <v>13.17</v>
      </c>
      <c r="AO105" s="197">
        <f t="shared" si="56"/>
        <v>158.04</v>
      </c>
      <c r="AP105" s="197">
        <f t="shared" si="17"/>
        <v>8.3333333333333329E-2</v>
      </c>
      <c r="AQ105" s="197">
        <f t="shared" si="18"/>
        <v>1.0974999999999999</v>
      </c>
      <c r="AR105" s="197">
        <f t="shared" si="19"/>
        <v>159.13749999999999</v>
      </c>
      <c r="AS105" s="197">
        <f t="shared" si="20"/>
        <v>17.681944444444444</v>
      </c>
      <c r="AT105" s="197" t="str">
        <f t="shared" si="49"/>
        <v>HOUSTON ST. ……………………………..</v>
      </c>
      <c r="AU105" s="204">
        <f t="shared" si="21"/>
        <v>10</v>
      </c>
      <c r="AV105" s="197">
        <f t="shared" si="57"/>
        <v>11</v>
      </c>
      <c r="AX105" s="194" t="s">
        <v>238</v>
      </c>
      <c r="AY105" s="209">
        <v>37.700000000000003</v>
      </c>
      <c r="AZ105" s="196" t="s">
        <v>2</v>
      </c>
      <c r="BA105" s="169">
        <v>13.17</v>
      </c>
      <c r="BB105" s="197">
        <v>10</v>
      </c>
      <c r="BC105" s="197">
        <v>3</v>
      </c>
      <c r="BD105" s="197">
        <f t="shared" si="58"/>
        <v>13</v>
      </c>
    </row>
    <row r="106" spans="1:65" s="197" customFormat="1" ht="27" customHeight="1">
      <c r="A106" s="194" t="s">
        <v>453</v>
      </c>
      <c r="B106" s="195">
        <v>10</v>
      </c>
      <c r="C106" s="196" t="s">
        <v>2</v>
      </c>
      <c r="D106" s="197" t="s">
        <v>256</v>
      </c>
      <c r="E106" s="188">
        <f t="shared" si="50"/>
        <v>12</v>
      </c>
      <c r="F106" s="188">
        <f t="shared" si="51"/>
        <v>1</v>
      </c>
      <c r="G106" s="197">
        <f t="shared" si="24"/>
        <v>17.690000000000001</v>
      </c>
      <c r="H106" s="198">
        <f t="shared" si="25"/>
        <v>176.9</v>
      </c>
      <c r="I106" s="199">
        <f t="shared" si="9"/>
        <v>44</v>
      </c>
      <c r="J106" s="200">
        <f t="shared" si="26"/>
        <v>10</v>
      </c>
      <c r="K106" s="192">
        <f t="shared" si="52"/>
        <v>440</v>
      </c>
      <c r="L106" s="192">
        <v>140</v>
      </c>
      <c r="M106" s="201">
        <f t="shared" si="28"/>
        <v>756.9</v>
      </c>
      <c r="N106" s="169">
        <v>13.17</v>
      </c>
      <c r="O106" s="197">
        <v>22.32</v>
      </c>
      <c r="P106" s="157">
        <v>0.25</v>
      </c>
      <c r="Q106" s="157">
        <f t="shared" si="59"/>
        <v>2.1100000000000003</v>
      </c>
      <c r="R106" s="197">
        <f t="shared" si="11"/>
        <v>10</v>
      </c>
      <c r="S106" s="197">
        <f t="shared" si="41"/>
        <v>0</v>
      </c>
      <c r="T106" s="157">
        <f t="shared" si="53"/>
        <v>12.11</v>
      </c>
      <c r="U106" s="197">
        <f t="shared" si="60"/>
        <v>159.48869999999999</v>
      </c>
      <c r="V106" s="197">
        <f t="shared" si="12"/>
        <v>44</v>
      </c>
      <c r="W106" s="197">
        <f t="shared" si="54"/>
        <v>17.72</v>
      </c>
      <c r="X106" s="158">
        <f t="shared" si="13"/>
        <v>177.2</v>
      </c>
      <c r="Y106" s="158">
        <v>15</v>
      </c>
      <c r="Z106" s="158">
        <f t="shared" si="33"/>
        <v>440</v>
      </c>
      <c r="AA106" s="158">
        <f t="shared" si="61"/>
        <v>632.20000000000005</v>
      </c>
      <c r="AC106" s="197" t="str">
        <f t="shared" si="100"/>
        <v>HOUSTON ST. II ……………………………..</v>
      </c>
      <c r="AE106" s="202"/>
      <c r="AF106" s="203"/>
      <c r="AJ106" s="157">
        <f t="shared" si="14"/>
        <v>12</v>
      </c>
      <c r="AK106" s="157">
        <f t="shared" si="55"/>
        <v>0.10999999999999943</v>
      </c>
      <c r="AL106" s="197">
        <f t="shared" si="15"/>
        <v>1</v>
      </c>
      <c r="AN106" s="197">
        <f t="shared" si="16"/>
        <v>13.17</v>
      </c>
      <c r="AO106" s="197">
        <f t="shared" si="56"/>
        <v>158.04</v>
      </c>
      <c r="AP106" s="197">
        <f t="shared" si="17"/>
        <v>8.3333333333333329E-2</v>
      </c>
      <c r="AQ106" s="197">
        <f t="shared" si="18"/>
        <v>1.0974999999999999</v>
      </c>
      <c r="AR106" s="197">
        <f t="shared" si="19"/>
        <v>159.13749999999999</v>
      </c>
      <c r="AS106" s="197">
        <f t="shared" si="20"/>
        <v>17.681944444444444</v>
      </c>
      <c r="AT106" s="197" t="str">
        <f t="shared" si="49"/>
        <v>HOUSTON ST. II ……………………………..</v>
      </c>
      <c r="AU106" s="204">
        <f t="shared" si="21"/>
        <v>10</v>
      </c>
      <c r="AV106" s="197">
        <f t="shared" si="57"/>
        <v>11</v>
      </c>
      <c r="AX106" s="194" t="s">
        <v>237</v>
      </c>
      <c r="AY106" s="209">
        <v>36</v>
      </c>
      <c r="AZ106" s="196" t="s">
        <v>66</v>
      </c>
      <c r="BA106" s="197">
        <v>6.5830000000000002</v>
      </c>
      <c r="BC106" s="197">
        <v>3</v>
      </c>
      <c r="BD106" s="197">
        <f t="shared" si="58"/>
        <v>3</v>
      </c>
    </row>
    <row r="107" spans="1:65" s="197" customFormat="1" ht="27" customHeight="1">
      <c r="A107" s="194" t="s">
        <v>454</v>
      </c>
      <c r="B107" s="195">
        <v>10</v>
      </c>
      <c r="C107" s="196" t="s">
        <v>2</v>
      </c>
      <c r="D107" s="197" t="s">
        <v>256</v>
      </c>
      <c r="E107" s="188">
        <f t="shared" ref="E107" si="101">+AJ107</f>
        <v>11</v>
      </c>
      <c r="F107" s="188">
        <f>+AL107+2</f>
        <v>3</v>
      </c>
      <c r="G107" s="197">
        <f t="shared" ref="G107" si="102">ROUNDUP(+AS107,2)</f>
        <v>16.220000000000002</v>
      </c>
      <c r="H107" s="198">
        <f t="shared" ref="H107" si="103">ROUND(+G107*B107,2)</f>
        <v>162.19999999999999</v>
      </c>
      <c r="I107" s="199">
        <f t="shared" si="9"/>
        <v>44</v>
      </c>
      <c r="J107" s="200">
        <f t="shared" si="26"/>
        <v>10</v>
      </c>
      <c r="K107" s="192">
        <f t="shared" ref="K107" si="104">+J107*I107</f>
        <v>440</v>
      </c>
      <c r="L107" s="192">
        <v>140</v>
      </c>
      <c r="M107" s="201">
        <f t="shared" si="28"/>
        <v>742.2</v>
      </c>
      <c r="N107" s="169">
        <v>13.17</v>
      </c>
      <c r="O107" s="197">
        <v>10</v>
      </c>
      <c r="P107" s="157">
        <v>0.25</v>
      </c>
      <c r="Q107" s="157">
        <f t="shared" ref="Q107" si="105">+O107/12+P107</f>
        <v>1.0833333333333335</v>
      </c>
      <c r="R107" s="197">
        <f t="shared" si="11"/>
        <v>10</v>
      </c>
      <c r="S107" s="197">
        <f t="shared" si="41"/>
        <v>0</v>
      </c>
      <c r="T107" s="157">
        <f t="shared" ref="T107" si="106">+R107+Q107+S107</f>
        <v>11.083333333333334</v>
      </c>
      <c r="U107" s="197">
        <f t="shared" ref="U107" si="107">+T107*N107</f>
        <v>145.9675</v>
      </c>
      <c r="V107" s="197">
        <f t="shared" si="12"/>
        <v>44</v>
      </c>
      <c r="W107" s="197">
        <f t="shared" ref="W107" si="108">ROUND(+U107/9,2)</f>
        <v>16.22</v>
      </c>
      <c r="X107" s="158">
        <f t="shared" si="13"/>
        <v>162.19999999999999</v>
      </c>
      <c r="Y107" s="158">
        <v>15</v>
      </c>
      <c r="Z107" s="158">
        <f t="shared" si="33"/>
        <v>440</v>
      </c>
      <c r="AA107" s="158">
        <f t="shared" ref="AA107" si="109">+Z107+Y107+X107</f>
        <v>617.20000000000005</v>
      </c>
      <c r="AC107" s="197" t="str">
        <f t="shared" si="100"/>
        <v>IKHAYA …………………………………..</v>
      </c>
      <c r="AE107" s="202"/>
      <c r="AF107" s="203"/>
      <c r="AJ107" s="157">
        <f t="shared" ref="AJ107" si="110">ROUNDDOWN(T107,0)</f>
        <v>11</v>
      </c>
      <c r="AK107" s="157">
        <f t="shared" ref="AK107" si="111">+T107-AJ107</f>
        <v>8.3333333333333925E-2</v>
      </c>
      <c r="AL107" s="197">
        <f t="shared" ref="AL107" si="112">ROUND(12*AK107,0)</f>
        <v>1</v>
      </c>
      <c r="AN107" s="197">
        <f t="shared" ref="AN107" si="113">+N107</f>
        <v>13.17</v>
      </c>
      <c r="AO107" s="197">
        <f t="shared" ref="AO107" si="114">+AJ107*AN107</f>
        <v>144.87</v>
      </c>
      <c r="AP107" s="197">
        <f t="shared" ref="AP107" si="115">++AL107/12</f>
        <v>8.3333333333333329E-2</v>
      </c>
      <c r="AQ107" s="197">
        <f t="shared" ref="AQ107" si="116">+AP107*AN107</f>
        <v>1.0974999999999999</v>
      </c>
      <c r="AR107" s="197">
        <f t="shared" ref="AR107" si="117">+AQ107+AO107</f>
        <v>145.9675</v>
      </c>
      <c r="AS107" s="197">
        <f t="shared" ref="AS107" si="118">+AR107/9</f>
        <v>16.218611111111112</v>
      </c>
      <c r="AT107" s="197" t="str">
        <f t="shared" si="49"/>
        <v>IKHAYA …………………………………..</v>
      </c>
      <c r="AU107" s="204">
        <f t="shared" si="21"/>
        <v>10</v>
      </c>
      <c r="AV107" s="197">
        <f t="shared" ref="AV107" si="119">ROUNDUP(+AU107*110%,1)</f>
        <v>11</v>
      </c>
      <c r="AX107" s="194" t="s">
        <v>237</v>
      </c>
      <c r="AY107" s="209">
        <v>36</v>
      </c>
      <c r="AZ107" s="196" t="s">
        <v>66</v>
      </c>
      <c r="BA107" s="197">
        <v>6.5830000000000002</v>
      </c>
      <c r="BC107" s="197">
        <v>3</v>
      </c>
      <c r="BD107" s="197">
        <f t="shared" ref="BD107" si="120">+BC107+BB107</f>
        <v>3</v>
      </c>
    </row>
    <row r="108" spans="1:65" s="197" customFormat="1" ht="27" customHeight="1">
      <c r="A108" s="194" t="s">
        <v>455</v>
      </c>
      <c r="B108" s="195">
        <v>10</v>
      </c>
      <c r="C108" s="196" t="s">
        <v>2</v>
      </c>
      <c r="D108" s="197" t="s">
        <v>256</v>
      </c>
      <c r="E108" s="188">
        <f t="shared" si="50"/>
        <v>11</v>
      </c>
      <c r="F108" s="188">
        <f t="shared" si="51"/>
        <v>2</v>
      </c>
      <c r="G108" s="197">
        <f t="shared" si="24"/>
        <v>16.350000000000001</v>
      </c>
      <c r="H108" s="198">
        <f t="shared" si="25"/>
        <v>163.5</v>
      </c>
      <c r="I108" s="199">
        <f t="shared" si="9"/>
        <v>44</v>
      </c>
      <c r="J108" s="200">
        <f t="shared" si="26"/>
        <v>10</v>
      </c>
      <c r="K108" s="192">
        <f t="shared" si="52"/>
        <v>440</v>
      </c>
      <c r="L108" s="192">
        <v>140</v>
      </c>
      <c r="M108" s="201">
        <f t="shared" si="28"/>
        <v>743.5</v>
      </c>
      <c r="N108" s="169">
        <v>13.17</v>
      </c>
      <c r="O108" s="197">
        <v>11.41</v>
      </c>
      <c r="P108" s="157">
        <v>0.25</v>
      </c>
      <c r="Q108" s="157">
        <f t="shared" si="59"/>
        <v>1.2008333333333332</v>
      </c>
      <c r="R108" s="197">
        <f t="shared" si="11"/>
        <v>10</v>
      </c>
      <c r="S108" s="197">
        <f t="shared" si="41"/>
        <v>0</v>
      </c>
      <c r="T108" s="157">
        <f t="shared" si="53"/>
        <v>11.200833333333334</v>
      </c>
      <c r="U108" s="197">
        <f t="shared" si="60"/>
        <v>147.51497499999999</v>
      </c>
      <c r="V108" s="197">
        <f t="shared" si="12"/>
        <v>44</v>
      </c>
      <c r="W108" s="197">
        <f t="shared" si="54"/>
        <v>16.39</v>
      </c>
      <c r="X108" s="158">
        <f t="shared" si="13"/>
        <v>163.9</v>
      </c>
      <c r="Y108" s="158">
        <v>15</v>
      </c>
      <c r="Z108" s="158">
        <f t="shared" si="33"/>
        <v>440</v>
      </c>
      <c r="AA108" s="158">
        <f t="shared" si="61"/>
        <v>618.9</v>
      </c>
      <c r="AC108" s="197" t="str">
        <f t="shared" si="100"/>
        <v>INCA ………………………………………</v>
      </c>
      <c r="AE108" s="202"/>
      <c r="AF108" s="203"/>
      <c r="AJ108" s="157">
        <f t="shared" si="14"/>
        <v>11</v>
      </c>
      <c r="AK108" s="157">
        <f t="shared" si="55"/>
        <v>0.20083333333333364</v>
      </c>
      <c r="AL108" s="197">
        <f t="shared" si="15"/>
        <v>2</v>
      </c>
      <c r="AN108" s="197">
        <f t="shared" si="16"/>
        <v>13.17</v>
      </c>
      <c r="AO108" s="197">
        <f t="shared" si="56"/>
        <v>144.87</v>
      </c>
      <c r="AP108" s="197">
        <f t="shared" si="17"/>
        <v>0.16666666666666666</v>
      </c>
      <c r="AQ108" s="197">
        <f t="shared" si="18"/>
        <v>2.1949999999999998</v>
      </c>
      <c r="AR108" s="197">
        <f t="shared" si="19"/>
        <v>147.065</v>
      </c>
      <c r="AS108" s="197">
        <f t="shared" si="20"/>
        <v>16.340555555555554</v>
      </c>
      <c r="AT108" s="197" t="str">
        <f t="shared" si="49"/>
        <v>INCA ………………………………………</v>
      </c>
      <c r="AU108" s="204">
        <f t="shared" si="21"/>
        <v>10</v>
      </c>
      <c r="AV108" s="197">
        <f t="shared" si="57"/>
        <v>11</v>
      </c>
      <c r="AX108" s="169" t="s">
        <v>76</v>
      </c>
      <c r="AY108" s="207">
        <v>71.849999999999994</v>
      </c>
      <c r="AZ108" s="196" t="s">
        <v>3</v>
      </c>
      <c r="BA108" s="169">
        <v>12</v>
      </c>
      <c r="BB108" s="197">
        <v>10</v>
      </c>
      <c r="BC108" s="197">
        <v>3</v>
      </c>
      <c r="BD108" s="197">
        <f t="shared" si="58"/>
        <v>13</v>
      </c>
    </row>
    <row r="109" spans="1:65" s="197" customFormat="1" ht="27" customHeight="1">
      <c r="A109" s="194" t="s">
        <v>456</v>
      </c>
      <c r="B109" s="195">
        <v>10</v>
      </c>
      <c r="C109" s="196" t="s">
        <v>2</v>
      </c>
      <c r="D109" s="197" t="s">
        <v>256</v>
      </c>
      <c r="E109" s="188">
        <f t="shared" si="50"/>
        <v>11</v>
      </c>
      <c r="F109" s="188">
        <f t="shared" si="51"/>
        <v>2</v>
      </c>
      <c r="G109" s="197">
        <f t="shared" si="24"/>
        <v>16.350000000000001</v>
      </c>
      <c r="H109" s="198">
        <f t="shared" si="25"/>
        <v>163.5</v>
      </c>
      <c r="I109" s="199">
        <f t="shared" si="9"/>
        <v>44</v>
      </c>
      <c r="J109" s="200">
        <f t="shared" si="26"/>
        <v>10</v>
      </c>
      <c r="K109" s="192">
        <f t="shared" si="52"/>
        <v>440</v>
      </c>
      <c r="L109" s="192">
        <v>140</v>
      </c>
      <c r="M109" s="201">
        <f t="shared" si="28"/>
        <v>743.5</v>
      </c>
      <c r="N109" s="169">
        <v>13.17</v>
      </c>
      <c r="O109" s="197">
        <v>11.41</v>
      </c>
      <c r="P109" s="157">
        <v>0.25</v>
      </c>
      <c r="Q109" s="157">
        <f t="shared" si="59"/>
        <v>1.2008333333333332</v>
      </c>
      <c r="R109" s="197">
        <f t="shared" si="11"/>
        <v>10</v>
      </c>
      <c r="S109" s="197">
        <f t="shared" si="41"/>
        <v>0</v>
      </c>
      <c r="T109" s="157">
        <f t="shared" si="53"/>
        <v>11.200833333333334</v>
      </c>
      <c r="U109" s="197">
        <f t="shared" si="60"/>
        <v>147.51497499999999</v>
      </c>
      <c r="V109" s="197">
        <f t="shared" si="12"/>
        <v>44</v>
      </c>
      <c r="W109" s="197">
        <f t="shared" si="54"/>
        <v>16.39</v>
      </c>
      <c r="X109" s="158">
        <f t="shared" si="13"/>
        <v>163.9</v>
      </c>
      <c r="Y109" s="158">
        <v>15</v>
      </c>
      <c r="Z109" s="158">
        <f t="shared" si="33"/>
        <v>440</v>
      </c>
      <c r="AA109" s="158">
        <f t="shared" si="61"/>
        <v>618.9</v>
      </c>
      <c r="AC109" s="197" t="str">
        <f t="shared" si="100"/>
        <v>INCA MULTI-MIX</v>
      </c>
      <c r="AE109" s="202"/>
      <c r="AF109" s="203"/>
      <c r="AJ109" s="157">
        <f t="shared" si="14"/>
        <v>11</v>
      </c>
      <c r="AK109" s="157">
        <f t="shared" si="55"/>
        <v>0.20083333333333364</v>
      </c>
      <c r="AL109" s="197">
        <f t="shared" si="15"/>
        <v>2</v>
      </c>
      <c r="AN109" s="197">
        <f t="shared" si="16"/>
        <v>13.17</v>
      </c>
      <c r="AO109" s="197">
        <f t="shared" si="56"/>
        <v>144.87</v>
      </c>
      <c r="AP109" s="197">
        <f t="shared" si="17"/>
        <v>0.16666666666666666</v>
      </c>
      <c r="AQ109" s="197">
        <f t="shared" si="18"/>
        <v>2.1949999999999998</v>
      </c>
      <c r="AR109" s="197">
        <f t="shared" si="19"/>
        <v>147.065</v>
      </c>
      <c r="AS109" s="197">
        <f t="shared" si="20"/>
        <v>16.340555555555554</v>
      </c>
      <c r="AT109" s="197" t="str">
        <f t="shared" si="49"/>
        <v>INCA MULTI-MIX</v>
      </c>
      <c r="AU109" s="204">
        <f t="shared" si="21"/>
        <v>10</v>
      </c>
      <c r="AV109" s="197">
        <f t="shared" si="57"/>
        <v>11</v>
      </c>
      <c r="AX109" s="169" t="s">
        <v>187</v>
      </c>
      <c r="AY109" s="207">
        <v>89</v>
      </c>
      <c r="AZ109" s="196" t="s">
        <v>2</v>
      </c>
      <c r="BA109" s="169">
        <v>13.17</v>
      </c>
      <c r="BB109" s="197">
        <v>0</v>
      </c>
      <c r="BC109" s="197">
        <v>3</v>
      </c>
      <c r="BD109" s="197">
        <f t="shared" si="58"/>
        <v>3</v>
      </c>
    </row>
    <row r="110" spans="1:65" s="197" customFormat="1" ht="27" customHeight="1">
      <c r="A110" s="194" t="s">
        <v>457</v>
      </c>
      <c r="B110" s="195">
        <v>10</v>
      </c>
      <c r="C110" s="196" t="s">
        <v>2</v>
      </c>
      <c r="D110" s="197" t="s">
        <v>256</v>
      </c>
      <c r="E110" s="188">
        <f t="shared" si="50"/>
        <v>11</v>
      </c>
      <c r="F110" s="188">
        <f t="shared" si="51"/>
        <v>2</v>
      </c>
      <c r="G110" s="197">
        <f t="shared" si="24"/>
        <v>16.350000000000001</v>
      </c>
      <c r="H110" s="198">
        <f t="shared" si="25"/>
        <v>163.5</v>
      </c>
      <c r="I110" s="199">
        <f t="shared" si="9"/>
        <v>44</v>
      </c>
      <c r="J110" s="200">
        <f t="shared" si="26"/>
        <v>10</v>
      </c>
      <c r="K110" s="192">
        <f t="shared" si="52"/>
        <v>440</v>
      </c>
      <c r="L110" s="192">
        <v>140</v>
      </c>
      <c r="M110" s="201">
        <f t="shared" si="28"/>
        <v>743.5</v>
      </c>
      <c r="N110" s="169">
        <v>13.17</v>
      </c>
      <c r="O110" s="197">
        <v>11.41</v>
      </c>
      <c r="P110" s="157">
        <v>0.25</v>
      </c>
      <c r="Q110" s="157">
        <f t="shared" si="59"/>
        <v>1.2008333333333332</v>
      </c>
      <c r="R110" s="197">
        <f t="shared" si="11"/>
        <v>10</v>
      </c>
      <c r="S110" s="197">
        <f t="shared" si="41"/>
        <v>0</v>
      </c>
      <c r="T110" s="157">
        <f t="shared" si="53"/>
        <v>11.200833333333334</v>
      </c>
      <c r="U110" s="197">
        <f t="shared" si="60"/>
        <v>147.51497499999999</v>
      </c>
      <c r="V110" s="197">
        <f t="shared" si="12"/>
        <v>44</v>
      </c>
      <c r="W110" s="197">
        <f t="shared" si="54"/>
        <v>16.39</v>
      </c>
      <c r="X110" s="158">
        <f t="shared" si="13"/>
        <v>163.9</v>
      </c>
      <c r="Y110" s="158">
        <v>15</v>
      </c>
      <c r="Z110" s="158">
        <f t="shared" si="33"/>
        <v>440</v>
      </c>
      <c r="AA110" s="158">
        <f t="shared" si="61"/>
        <v>618.9</v>
      </c>
      <c r="AC110" s="197" t="str">
        <f t="shared" si="100"/>
        <v>INCA PREMIUM WHITE………………………………</v>
      </c>
      <c r="AE110" s="202"/>
      <c r="AF110" s="203"/>
      <c r="AJ110" s="157">
        <f t="shared" si="14"/>
        <v>11</v>
      </c>
      <c r="AK110" s="157">
        <f t="shared" si="55"/>
        <v>0.20083333333333364</v>
      </c>
      <c r="AL110" s="197">
        <f t="shared" si="15"/>
        <v>2</v>
      </c>
      <c r="AN110" s="197">
        <f t="shared" si="16"/>
        <v>13.17</v>
      </c>
      <c r="AO110" s="197">
        <f t="shared" si="56"/>
        <v>144.87</v>
      </c>
      <c r="AP110" s="197">
        <f t="shared" si="17"/>
        <v>0.16666666666666666</v>
      </c>
      <c r="AQ110" s="197">
        <f t="shared" si="18"/>
        <v>2.1949999999999998</v>
      </c>
      <c r="AR110" s="197">
        <f t="shared" si="19"/>
        <v>147.065</v>
      </c>
      <c r="AS110" s="197">
        <f t="shared" si="20"/>
        <v>16.340555555555554</v>
      </c>
      <c r="AT110" s="197" t="str">
        <f t="shared" si="49"/>
        <v>INCA PREMIUM WHITE………………………………</v>
      </c>
      <c r="AU110" s="204">
        <f t="shared" si="21"/>
        <v>10</v>
      </c>
      <c r="AV110" s="197">
        <f t="shared" si="57"/>
        <v>11</v>
      </c>
      <c r="AX110" s="169" t="s">
        <v>188</v>
      </c>
      <c r="AY110" s="207">
        <v>89</v>
      </c>
      <c r="AZ110" s="196" t="s">
        <v>2</v>
      </c>
      <c r="BA110" s="169">
        <v>13.17</v>
      </c>
      <c r="BB110" s="197">
        <v>0</v>
      </c>
      <c r="BC110" s="197">
        <v>3</v>
      </c>
      <c r="BD110" s="197">
        <f t="shared" si="58"/>
        <v>3</v>
      </c>
    </row>
    <row r="111" spans="1:65" s="197" customFormat="1" ht="27" customHeight="1">
      <c r="A111" s="194" t="s">
        <v>458</v>
      </c>
      <c r="B111" s="195">
        <v>10</v>
      </c>
      <c r="C111" s="196" t="s">
        <v>2</v>
      </c>
      <c r="D111" s="197" t="s">
        <v>256</v>
      </c>
      <c r="E111" s="188">
        <f t="shared" si="50"/>
        <v>12</v>
      </c>
      <c r="F111" s="188">
        <f t="shared" si="51"/>
        <v>3</v>
      </c>
      <c r="G111" s="197">
        <f t="shared" si="24"/>
        <v>17.930000000000003</v>
      </c>
      <c r="H111" s="198">
        <f t="shared" si="25"/>
        <v>179.3</v>
      </c>
      <c r="I111" s="199">
        <f t="shared" si="9"/>
        <v>44</v>
      </c>
      <c r="J111" s="200">
        <f t="shared" si="26"/>
        <v>10</v>
      </c>
      <c r="K111" s="192">
        <f t="shared" si="52"/>
        <v>440</v>
      </c>
      <c r="L111" s="192">
        <v>140</v>
      </c>
      <c r="M111" s="201">
        <f t="shared" si="28"/>
        <v>759.3</v>
      </c>
      <c r="N111" s="169">
        <v>13.17</v>
      </c>
      <c r="O111" s="197">
        <v>24.25</v>
      </c>
      <c r="P111" s="157">
        <v>0.25</v>
      </c>
      <c r="Q111" s="157">
        <f t="shared" si="59"/>
        <v>2.2708333333333335</v>
      </c>
      <c r="R111" s="197">
        <f t="shared" si="11"/>
        <v>10</v>
      </c>
      <c r="S111" s="197">
        <f t="shared" si="41"/>
        <v>0</v>
      </c>
      <c r="T111" s="157">
        <f t="shared" si="53"/>
        <v>12.270833333333334</v>
      </c>
      <c r="U111" s="197">
        <f t="shared" si="60"/>
        <v>161.606875</v>
      </c>
      <c r="V111" s="197">
        <f t="shared" si="12"/>
        <v>44</v>
      </c>
      <c r="W111" s="197">
        <f t="shared" si="54"/>
        <v>17.96</v>
      </c>
      <c r="X111" s="158">
        <f t="shared" si="13"/>
        <v>179.60000000000002</v>
      </c>
      <c r="Y111" s="158">
        <v>15</v>
      </c>
      <c r="Z111" s="158">
        <f t="shared" si="33"/>
        <v>440</v>
      </c>
      <c r="AA111" s="158">
        <f t="shared" si="61"/>
        <v>634.6</v>
      </c>
      <c r="AC111" s="197" t="str">
        <f t="shared" si="100"/>
        <v>INGWE ……………………………………</v>
      </c>
      <c r="AE111" s="202"/>
      <c r="AF111" s="203"/>
      <c r="AJ111" s="157">
        <f t="shared" si="14"/>
        <v>12</v>
      </c>
      <c r="AK111" s="157">
        <f t="shared" si="55"/>
        <v>0.27083333333333393</v>
      </c>
      <c r="AL111" s="197">
        <f t="shared" si="15"/>
        <v>3</v>
      </c>
      <c r="AN111" s="197">
        <f t="shared" si="16"/>
        <v>13.17</v>
      </c>
      <c r="AO111" s="197">
        <f t="shared" si="56"/>
        <v>158.04</v>
      </c>
      <c r="AP111" s="197">
        <f t="shared" si="17"/>
        <v>0.25</v>
      </c>
      <c r="AQ111" s="197">
        <f t="shared" si="18"/>
        <v>3.2925</v>
      </c>
      <c r="AR111" s="197">
        <f t="shared" si="19"/>
        <v>161.33249999999998</v>
      </c>
      <c r="AS111" s="197">
        <f t="shared" si="20"/>
        <v>17.92583333333333</v>
      </c>
      <c r="AT111" s="197" t="str">
        <f t="shared" si="49"/>
        <v>INGWE ……………………………………</v>
      </c>
      <c r="AU111" s="204">
        <f t="shared" si="21"/>
        <v>10</v>
      </c>
      <c r="AV111" s="197">
        <f t="shared" si="57"/>
        <v>11</v>
      </c>
      <c r="AX111" s="169" t="s">
        <v>168</v>
      </c>
      <c r="AY111" s="205">
        <v>79.900000000000006</v>
      </c>
      <c r="AZ111" s="196" t="s">
        <v>3</v>
      </c>
      <c r="BA111" s="169">
        <v>12</v>
      </c>
      <c r="BB111" s="197">
        <v>3</v>
      </c>
      <c r="BC111" s="197">
        <v>3</v>
      </c>
      <c r="BD111" s="197">
        <f t="shared" si="58"/>
        <v>6</v>
      </c>
    </row>
    <row r="112" spans="1:65" s="197" customFormat="1" ht="27" customHeight="1">
      <c r="A112" s="194" t="s">
        <v>459</v>
      </c>
      <c r="B112" s="195">
        <v>10</v>
      </c>
      <c r="C112" s="196" t="s">
        <v>2</v>
      </c>
      <c r="D112" s="197" t="s">
        <v>256</v>
      </c>
      <c r="E112" s="188">
        <f t="shared" si="50"/>
        <v>11</v>
      </c>
      <c r="F112" s="188">
        <f t="shared" si="51"/>
        <v>1</v>
      </c>
      <c r="G112" s="197">
        <f t="shared" si="24"/>
        <v>16.220000000000002</v>
      </c>
      <c r="H112" s="198">
        <f t="shared" si="25"/>
        <v>162.19999999999999</v>
      </c>
      <c r="I112" s="199">
        <f t="shared" si="9"/>
        <v>44</v>
      </c>
      <c r="J112" s="200">
        <f t="shared" si="26"/>
        <v>10</v>
      </c>
      <c r="K112" s="192">
        <f t="shared" si="52"/>
        <v>440</v>
      </c>
      <c r="L112" s="192">
        <v>140</v>
      </c>
      <c r="M112" s="201">
        <f t="shared" si="28"/>
        <v>742.2</v>
      </c>
      <c r="N112" s="169">
        <v>13.17</v>
      </c>
      <c r="O112" s="197">
        <v>10</v>
      </c>
      <c r="P112" s="157">
        <v>0.25</v>
      </c>
      <c r="Q112" s="157">
        <f t="shared" si="59"/>
        <v>1.0833333333333335</v>
      </c>
      <c r="R112" s="197">
        <f t="shared" si="11"/>
        <v>10</v>
      </c>
      <c r="S112" s="197">
        <f t="shared" si="41"/>
        <v>0</v>
      </c>
      <c r="T112" s="157">
        <f t="shared" si="53"/>
        <v>11.083333333333334</v>
      </c>
      <c r="U112" s="197">
        <f t="shared" si="60"/>
        <v>145.9675</v>
      </c>
      <c r="V112" s="197">
        <f t="shared" si="12"/>
        <v>44</v>
      </c>
      <c r="W112" s="197">
        <f t="shared" si="54"/>
        <v>16.22</v>
      </c>
      <c r="X112" s="158">
        <f t="shared" si="13"/>
        <v>162.19999999999999</v>
      </c>
      <c r="Y112" s="158">
        <v>15</v>
      </c>
      <c r="Z112" s="158">
        <f t="shared" si="33"/>
        <v>440</v>
      </c>
      <c r="AA112" s="158">
        <f t="shared" si="61"/>
        <v>617.20000000000005</v>
      </c>
      <c r="AC112" s="197" t="str">
        <f t="shared" si="100"/>
        <v>INKOSI ……………….…………………..</v>
      </c>
      <c r="AE112" s="202"/>
      <c r="AF112" s="203"/>
      <c r="AJ112" s="157">
        <f t="shared" si="14"/>
        <v>11</v>
      </c>
      <c r="AK112" s="157">
        <f t="shared" si="55"/>
        <v>8.3333333333333925E-2</v>
      </c>
      <c r="AL112" s="197">
        <f t="shared" si="15"/>
        <v>1</v>
      </c>
      <c r="AN112" s="197">
        <f t="shared" si="16"/>
        <v>13.17</v>
      </c>
      <c r="AO112" s="197">
        <f t="shared" si="56"/>
        <v>144.87</v>
      </c>
      <c r="AP112" s="197">
        <f t="shared" si="17"/>
        <v>8.3333333333333329E-2</v>
      </c>
      <c r="AQ112" s="197">
        <f t="shared" si="18"/>
        <v>1.0974999999999999</v>
      </c>
      <c r="AR112" s="197">
        <f t="shared" si="19"/>
        <v>145.9675</v>
      </c>
      <c r="AS112" s="197">
        <f t="shared" si="20"/>
        <v>16.218611111111112</v>
      </c>
      <c r="AT112" s="197" t="str">
        <f t="shared" si="49"/>
        <v>INKOSI ……………….…………………..</v>
      </c>
      <c r="AU112" s="204">
        <f t="shared" si="21"/>
        <v>10</v>
      </c>
      <c r="AV112" s="197">
        <f t="shared" si="57"/>
        <v>11</v>
      </c>
      <c r="AX112" s="169" t="s">
        <v>15</v>
      </c>
      <c r="AY112" s="205">
        <v>79.900000000000006</v>
      </c>
      <c r="AZ112" s="196" t="s">
        <v>3</v>
      </c>
      <c r="BA112" s="169">
        <v>12</v>
      </c>
      <c r="BB112" s="197">
        <v>0</v>
      </c>
      <c r="BC112" s="197">
        <v>3</v>
      </c>
      <c r="BD112" s="197">
        <f t="shared" si="58"/>
        <v>3</v>
      </c>
    </row>
    <row r="113" spans="1:56" s="197" customFormat="1" ht="27" customHeight="1">
      <c r="A113" s="210" t="s">
        <v>460</v>
      </c>
      <c r="B113" s="195">
        <v>10</v>
      </c>
      <c r="C113" s="196" t="s">
        <v>3</v>
      </c>
      <c r="D113" s="197" t="s">
        <v>256</v>
      </c>
      <c r="E113" s="188">
        <f t="shared" si="50"/>
        <v>10</v>
      </c>
      <c r="F113" s="188">
        <f t="shared" si="51"/>
        <v>3</v>
      </c>
      <c r="G113" s="197">
        <f t="shared" si="24"/>
        <v>13.67</v>
      </c>
      <c r="H113" s="198">
        <f t="shared" si="25"/>
        <v>136.69999999999999</v>
      </c>
      <c r="I113" s="199">
        <f t="shared" si="9"/>
        <v>44</v>
      </c>
      <c r="J113" s="200">
        <f t="shared" si="26"/>
        <v>10</v>
      </c>
      <c r="K113" s="192">
        <f t="shared" si="52"/>
        <v>440</v>
      </c>
      <c r="L113" s="192">
        <v>140</v>
      </c>
      <c r="M113" s="201">
        <f t="shared" ref="M113:M176" si="121">IF($Q$43&gt;N113,0,(+L113+K113+H113))</f>
        <v>716.7</v>
      </c>
      <c r="N113" s="169">
        <v>12</v>
      </c>
      <c r="O113" s="197">
        <v>0</v>
      </c>
      <c r="P113" s="157">
        <v>0.25</v>
      </c>
      <c r="Q113" s="157">
        <f t="shared" si="59"/>
        <v>0.25</v>
      </c>
      <c r="R113" s="197">
        <f t="shared" si="11"/>
        <v>10</v>
      </c>
      <c r="S113" s="197">
        <f t="shared" si="41"/>
        <v>0</v>
      </c>
      <c r="T113" s="157">
        <f t="shared" si="53"/>
        <v>10.25</v>
      </c>
      <c r="U113" s="197">
        <f t="shared" si="60"/>
        <v>123</v>
      </c>
      <c r="V113" s="197">
        <f t="shared" si="12"/>
        <v>44</v>
      </c>
      <c r="W113" s="197">
        <f t="shared" si="54"/>
        <v>13.67</v>
      </c>
      <c r="X113" s="158">
        <f t="shared" ref="X113:X176" si="122">+W113*B113</f>
        <v>136.69999999999999</v>
      </c>
      <c r="Y113" s="158">
        <v>15</v>
      </c>
      <c r="Z113" s="158">
        <f t="shared" si="33"/>
        <v>440</v>
      </c>
      <c r="AA113" s="158">
        <f t="shared" si="61"/>
        <v>591.70000000000005</v>
      </c>
      <c r="AC113" s="197" t="str">
        <f t="shared" si="100"/>
        <v xml:space="preserve">KOHINOOR (Width 12')………………………………….. </v>
      </c>
      <c r="AE113" s="202"/>
      <c r="AF113" s="203"/>
      <c r="AJ113" s="157">
        <f t="shared" si="14"/>
        <v>10</v>
      </c>
      <c r="AK113" s="157">
        <f t="shared" si="55"/>
        <v>0.25</v>
      </c>
      <c r="AL113" s="197">
        <f t="shared" si="15"/>
        <v>3</v>
      </c>
      <c r="AN113" s="197">
        <f t="shared" si="16"/>
        <v>12</v>
      </c>
      <c r="AO113" s="197">
        <f t="shared" si="56"/>
        <v>120</v>
      </c>
      <c r="AP113" s="197">
        <f t="shared" si="17"/>
        <v>0.25</v>
      </c>
      <c r="AQ113" s="197">
        <f t="shared" si="18"/>
        <v>3</v>
      </c>
      <c r="AR113" s="197">
        <f t="shared" si="19"/>
        <v>123</v>
      </c>
      <c r="AS113" s="197">
        <f t="shared" si="20"/>
        <v>13.666666666666666</v>
      </c>
      <c r="AT113" s="197" t="str">
        <f t="shared" ref="AT113:AT176" si="123">+A113</f>
        <v xml:space="preserve">KOHINOOR (Width 12')………………………………….. </v>
      </c>
      <c r="AU113" s="204">
        <f t="shared" ref="AU113:AU176" si="124">+B113</f>
        <v>10</v>
      </c>
      <c r="AV113" s="197">
        <f t="shared" si="57"/>
        <v>11</v>
      </c>
      <c r="AX113" s="169" t="s">
        <v>79</v>
      </c>
      <c r="AY113" s="207">
        <v>79.900000000000006</v>
      </c>
      <c r="AZ113" s="196" t="s">
        <v>3</v>
      </c>
      <c r="BA113" s="169">
        <v>12</v>
      </c>
      <c r="BB113" s="197">
        <v>2</v>
      </c>
      <c r="BC113" s="197">
        <v>3</v>
      </c>
      <c r="BD113" s="197">
        <f t="shared" si="58"/>
        <v>5</v>
      </c>
    </row>
    <row r="114" spans="1:56" s="197" customFormat="1" ht="27" customHeight="1">
      <c r="A114" s="194" t="s">
        <v>461</v>
      </c>
      <c r="B114" s="195">
        <v>10</v>
      </c>
      <c r="C114" s="196" t="s">
        <v>2</v>
      </c>
      <c r="D114" s="197" t="s">
        <v>256</v>
      </c>
      <c r="E114" s="188">
        <f t="shared" si="50"/>
        <v>13</v>
      </c>
      <c r="F114" s="188">
        <f t="shared" si="51"/>
        <v>3</v>
      </c>
      <c r="G114" s="197">
        <f t="shared" si="24"/>
        <v>19.39</v>
      </c>
      <c r="H114" s="198">
        <f t="shared" si="25"/>
        <v>193.9</v>
      </c>
      <c r="I114" s="199">
        <f t="shared" si="9"/>
        <v>44</v>
      </c>
      <c r="J114" s="200">
        <f t="shared" si="26"/>
        <v>10</v>
      </c>
      <c r="K114" s="192">
        <f t="shared" si="52"/>
        <v>440</v>
      </c>
      <c r="L114" s="192">
        <v>140</v>
      </c>
      <c r="M114" s="201">
        <f t="shared" si="121"/>
        <v>773.9</v>
      </c>
      <c r="N114" s="169">
        <v>13.17</v>
      </c>
      <c r="O114" s="197">
        <v>36</v>
      </c>
      <c r="P114" s="157">
        <v>0.25</v>
      </c>
      <c r="Q114" s="157">
        <f t="shared" si="59"/>
        <v>3.25</v>
      </c>
      <c r="R114" s="197">
        <f t="shared" si="11"/>
        <v>10</v>
      </c>
      <c r="S114" s="197">
        <f t="shared" si="41"/>
        <v>0</v>
      </c>
      <c r="T114" s="157">
        <f t="shared" si="53"/>
        <v>13.25</v>
      </c>
      <c r="U114" s="197">
        <f t="shared" si="60"/>
        <v>174.5025</v>
      </c>
      <c r="V114" s="197">
        <f t="shared" si="12"/>
        <v>44</v>
      </c>
      <c r="W114" s="197">
        <f t="shared" si="54"/>
        <v>19.39</v>
      </c>
      <c r="X114" s="158">
        <f t="shared" si="122"/>
        <v>193.9</v>
      </c>
      <c r="Y114" s="158">
        <v>15</v>
      </c>
      <c r="Z114" s="158">
        <f t="shared" si="33"/>
        <v>440</v>
      </c>
      <c r="AA114" s="158">
        <f t="shared" si="61"/>
        <v>648.9</v>
      </c>
      <c r="AC114" s="197" t="str">
        <f t="shared" si="100"/>
        <v>KRAAL ANCESTRY………………………</v>
      </c>
      <c r="AE114" s="202"/>
      <c r="AF114" s="203"/>
      <c r="AJ114" s="157">
        <f t="shared" si="14"/>
        <v>13</v>
      </c>
      <c r="AK114" s="157">
        <f t="shared" si="55"/>
        <v>0.25</v>
      </c>
      <c r="AL114" s="197">
        <f t="shared" si="15"/>
        <v>3</v>
      </c>
      <c r="AN114" s="197">
        <f t="shared" si="16"/>
        <v>13.17</v>
      </c>
      <c r="AO114" s="197">
        <f t="shared" si="56"/>
        <v>171.21</v>
      </c>
      <c r="AP114" s="197">
        <f t="shared" si="17"/>
        <v>0.25</v>
      </c>
      <c r="AQ114" s="197">
        <f t="shared" si="18"/>
        <v>3.2925</v>
      </c>
      <c r="AR114" s="197">
        <f t="shared" si="19"/>
        <v>174.5025</v>
      </c>
      <c r="AS114" s="197">
        <f t="shared" si="20"/>
        <v>19.389166666666668</v>
      </c>
      <c r="AT114" s="197" t="str">
        <f t="shared" si="123"/>
        <v>KRAAL ANCESTRY………………………</v>
      </c>
      <c r="AU114" s="204">
        <f t="shared" si="124"/>
        <v>10</v>
      </c>
      <c r="AV114" s="197">
        <f t="shared" si="57"/>
        <v>11</v>
      </c>
      <c r="AX114" s="194" t="s">
        <v>215</v>
      </c>
      <c r="AY114" s="208">
        <v>41.9</v>
      </c>
      <c r="AZ114" s="196" t="s">
        <v>2</v>
      </c>
      <c r="BA114" s="169">
        <v>13.17</v>
      </c>
      <c r="BB114" s="197">
        <v>2</v>
      </c>
      <c r="BC114" s="197">
        <v>3</v>
      </c>
      <c r="BD114" s="197">
        <f t="shared" si="58"/>
        <v>5</v>
      </c>
    </row>
    <row r="115" spans="1:56" s="197" customFormat="1" ht="27" customHeight="1">
      <c r="A115" s="194" t="s">
        <v>462</v>
      </c>
      <c r="B115" s="195">
        <v>10</v>
      </c>
      <c r="C115" s="196" t="s">
        <v>2</v>
      </c>
      <c r="D115" s="197" t="s">
        <v>256</v>
      </c>
      <c r="E115" s="188">
        <f t="shared" si="50"/>
        <v>12</v>
      </c>
      <c r="F115" s="188">
        <f t="shared" si="51"/>
        <v>3</v>
      </c>
      <c r="G115" s="197">
        <f t="shared" si="24"/>
        <v>17.930000000000003</v>
      </c>
      <c r="H115" s="198">
        <f t="shared" si="25"/>
        <v>179.3</v>
      </c>
      <c r="I115" s="199">
        <f t="shared" si="9"/>
        <v>44</v>
      </c>
      <c r="J115" s="200">
        <f t="shared" si="26"/>
        <v>10</v>
      </c>
      <c r="K115" s="192">
        <f t="shared" si="52"/>
        <v>440</v>
      </c>
      <c r="L115" s="192">
        <v>140</v>
      </c>
      <c r="M115" s="201">
        <f t="shared" si="121"/>
        <v>759.3</v>
      </c>
      <c r="N115" s="169">
        <v>13.17</v>
      </c>
      <c r="O115" s="197">
        <v>24.25</v>
      </c>
      <c r="P115" s="157">
        <v>0.25</v>
      </c>
      <c r="Q115" s="157">
        <f t="shared" si="59"/>
        <v>2.2708333333333335</v>
      </c>
      <c r="R115" s="197">
        <f t="shared" si="11"/>
        <v>10</v>
      </c>
      <c r="S115" s="197">
        <f t="shared" si="41"/>
        <v>0</v>
      </c>
      <c r="T115" s="157">
        <f t="shared" si="53"/>
        <v>12.270833333333334</v>
      </c>
      <c r="U115" s="197">
        <f t="shared" si="60"/>
        <v>161.606875</v>
      </c>
      <c r="V115" s="197">
        <f t="shared" si="12"/>
        <v>44</v>
      </c>
      <c r="W115" s="197">
        <f t="shared" si="54"/>
        <v>17.96</v>
      </c>
      <c r="X115" s="158">
        <f t="shared" si="122"/>
        <v>179.60000000000002</v>
      </c>
      <c r="Y115" s="158">
        <v>15</v>
      </c>
      <c r="Z115" s="158">
        <f t="shared" si="33"/>
        <v>440</v>
      </c>
      <c r="AA115" s="158">
        <f t="shared" si="61"/>
        <v>634.6</v>
      </c>
      <c r="AC115" s="197" t="str">
        <f t="shared" si="100"/>
        <v>KRAAL LEOPARD ……………………….</v>
      </c>
      <c r="AE115" s="202"/>
      <c r="AF115" s="203"/>
      <c r="AJ115" s="157">
        <f t="shared" si="14"/>
        <v>12</v>
      </c>
      <c r="AK115" s="157">
        <f t="shared" si="55"/>
        <v>0.27083333333333393</v>
      </c>
      <c r="AL115" s="197">
        <f t="shared" si="15"/>
        <v>3</v>
      </c>
      <c r="AN115" s="197">
        <f t="shared" si="16"/>
        <v>13.17</v>
      </c>
      <c r="AO115" s="197">
        <f t="shared" si="56"/>
        <v>158.04</v>
      </c>
      <c r="AP115" s="197">
        <f t="shared" si="17"/>
        <v>0.25</v>
      </c>
      <c r="AQ115" s="197">
        <f t="shared" si="18"/>
        <v>3.2925</v>
      </c>
      <c r="AR115" s="197">
        <f t="shared" si="19"/>
        <v>161.33249999999998</v>
      </c>
      <c r="AS115" s="197">
        <f t="shared" si="20"/>
        <v>17.92583333333333</v>
      </c>
      <c r="AT115" s="197" t="str">
        <f t="shared" si="123"/>
        <v>KRAAL LEOPARD ……………………….</v>
      </c>
      <c r="AU115" s="204">
        <f t="shared" si="124"/>
        <v>10</v>
      </c>
      <c r="AV115" s="197">
        <f t="shared" si="57"/>
        <v>11</v>
      </c>
      <c r="AX115" s="169" t="s">
        <v>16</v>
      </c>
      <c r="AY115" s="205">
        <v>88.95</v>
      </c>
      <c r="AZ115" s="196" t="s">
        <v>3</v>
      </c>
      <c r="BA115" s="169">
        <v>12</v>
      </c>
      <c r="BB115" s="197">
        <v>10</v>
      </c>
      <c r="BC115" s="197">
        <v>3</v>
      </c>
      <c r="BD115" s="197">
        <f t="shared" si="58"/>
        <v>13</v>
      </c>
    </row>
    <row r="116" spans="1:56" s="197" customFormat="1" ht="27" customHeight="1">
      <c r="A116" s="194" t="s">
        <v>463</v>
      </c>
      <c r="B116" s="195">
        <v>10</v>
      </c>
      <c r="C116" s="196" t="s">
        <v>2</v>
      </c>
      <c r="D116" s="197" t="s">
        <v>256</v>
      </c>
      <c r="E116" s="188">
        <f t="shared" si="50"/>
        <v>11</v>
      </c>
      <c r="F116" s="188">
        <f t="shared" si="51"/>
        <v>10</v>
      </c>
      <c r="G116" s="197">
        <f t="shared" ref="G116:G178" si="125">ROUNDUP(+AS116,2)</f>
        <v>17.32</v>
      </c>
      <c r="H116" s="198">
        <f t="shared" ref="H116:H178" si="126">ROUND(+G116*B116,2)</f>
        <v>173.2</v>
      </c>
      <c r="I116" s="199">
        <f t="shared" ref="I116:I177" si="127">+$Q$40</f>
        <v>44</v>
      </c>
      <c r="J116" s="200">
        <f t="shared" ref="J116:J177" si="128">+$S$40</f>
        <v>10</v>
      </c>
      <c r="K116" s="192">
        <f t="shared" si="52"/>
        <v>440</v>
      </c>
      <c r="L116" s="192">
        <v>140</v>
      </c>
      <c r="M116" s="201">
        <f t="shared" si="121"/>
        <v>753.2</v>
      </c>
      <c r="N116" s="169">
        <v>13.17</v>
      </c>
      <c r="O116" s="197">
        <v>18.899999999999999</v>
      </c>
      <c r="P116" s="157">
        <v>0.25</v>
      </c>
      <c r="Q116" s="157">
        <f t="shared" si="59"/>
        <v>1.825</v>
      </c>
      <c r="R116" s="197">
        <f t="shared" ref="R116:R177" si="129">+$B$28</f>
        <v>10</v>
      </c>
      <c r="S116" s="197">
        <f t="shared" si="41"/>
        <v>0</v>
      </c>
      <c r="T116" s="157">
        <f t="shared" si="53"/>
        <v>11.824999999999999</v>
      </c>
      <c r="U116" s="197">
        <f t="shared" si="60"/>
        <v>155.73524999999998</v>
      </c>
      <c r="V116" s="197">
        <f t="shared" ref="V116:V177" si="130">+$B$30</f>
        <v>44</v>
      </c>
      <c r="W116" s="197">
        <f t="shared" si="54"/>
        <v>17.3</v>
      </c>
      <c r="X116" s="158">
        <f t="shared" si="122"/>
        <v>173</v>
      </c>
      <c r="Y116" s="158">
        <v>15</v>
      </c>
      <c r="Z116" s="158">
        <f t="shared" ref="Z116:Z177" si="131">+$B$31</f>
        <v>440</v>
      </c>
      <c r="AA116" s="158">
        <f t="shared" si="61"/>
        <v>628</v>
      </c>
      <c r="AC116" s="197" t="str">
        <f t="shared" si="100"/>
        <v>KRAAL TIGRESS…………………………</v>
      </c>
      <c r="AE116" s="202"/>
      <c r="AF116" s="203"/>
      <c r="AJ116" s="157">
        <f t="shared" si="14"/>
        <v>11</v>
      </c>
      <c r="AK116" s="157">
        <f t="shared" si="55"/>
        <v>0.82499999999999929</v>
      </c>
      <c r="AL116" s="197">
        <f t="shared" ref="AL116:AL178" si="132">ROUND(12*AK116,0)</f>
        <v>10</v>
      </c>
      <c r="AN116" s="197">
        <f t="shared" ref="AN116:AN177" si="133">+N116</f>
        <v>13.17</v>
      </c>
      <c r="AO116" s="197">
        <f t="shared" si="56"/>
        <v>144.87</v>
      </c>
      <c r="AP116" s="197">
        <f t="shared" ref="AP116:AP177" si="134">++AL116/12</f>
        <v>0.83333333333333337</v>
      </c>
      <c r="AQ116" s="197">
        <f t="shared" ref="AQ116:AQ177" si="135">+AP116*AN116</f>
        <v>10.975</v>
      </c>
      <c r="AR116" s="197">
        <f t="shared" ref="AR116:AR177" si="136">+AQ116+AO116</f>
        <v>155.845</v>
      </c>
      <c r="AS116" s="197">
        <f t="shared" ref="AS116:AS177" si="137">+AR116/9</f>
        <v>17.316111111111113</v>
      </c>
      <c r="AT116" s="197" t="str">
        <f t="shared" si="123"/>
        <v>KRAAL TIGRESS…………………………</v>
      </c>
      <c r="AU116" s="204">
        <f t="shared" si="124"/>
        <v>10</v>
      </c>
      <c r="AV116" s="197">
        <f t="shared" si="57"/>
        <v>11</v>
      </c>
      <c r="AX116" s="169" t="s">
        <v>17</v>
      </c>
      <c r="AY116" s="205">
        <v>12.75</v>
      </c>
      <c r="AZ116" s="196" t="s">
        <v>2</v>
      </c>
      <c r="BA116" s="169">
        <v>13.17</v>
      </c>
      <c r="BB116" s="197">
        <v>0</v>
      </c>
      <c r="BC116" s="197">
        <v>3</v>
      </c>
      <c r="BD116" s="197">
        <f t="shared" si="58"/>
        <v>3</v>
      </c>
    </row>
    <row r="117" spans="1:56" s="197" customFormat="1" ht="27" customHeight="1">
      <c r="A117" s="194" t="s">
        <v>464</v>
      </c>
      <c r="B117" s="195">
        <v>10</v>
      </c>
      <c r="C117" s="196" t="s">
        <v>2</v>
      </c>
      <c r="D117" s="197" t="s">
        <v>256</v>
      </c>
      <c r="E117" s="188">
        <f t="shared" ref="E117:E178" si="138">+AJ117</f>
        <v>10</v>
      </c>
      <c r="F117" s="188">
        <f t="shared" ref="F117:F178" si="139">+AL117</f>
        <v>11</v>
      </c>
      <c r="G117" s="197">
        <f t="shared" si="125"/>
        <v>15.98</v>
      </c>
      <c r="H117" s="198">
        <f t="shared" si="126"/>
        <v>159.80000000000001</v>
      </c>
      <c r="I117" s="199">
        <f t="shared" si="127"/>
        <v>44</v>
      </c>
      <c r="J117" s="200">
        <f t="shared" si="128"/>
        <v>10</v>
      </c>
      <c r="K117" s="192">
        <f t="shared" ref="K117:K178" si="140">+J117*I117</f>
        <v>440</v>
      </c>
      <c r="L117" s="192">
        <v>140</v>
      </c>
      <c r="M117" s="201">
        <f t="shared" si="121"/>
        <v>739.8</v>
      </c>
      <c r="N117" s="169">
        <v>13.17</v>
      </c>
      <c r="O117" s="197">
        <v>7.5</v>
      </c>
      <c r="P117" s="157">
        <v>0.25</v>
      </c>
      <c r="Q117" s="157">
        <f t="shared" si="59"/>
        <v>0.875</v>
      </c>
      <c r="R117" s="197">
        <f t="shared" si="129"/>
        <v>10</v>
      </c>
      <c r="S117" s="197">
        <f t="shared" ref="S117:S178" si="141">+$C$28/12</f>
        <v>0</v>
      </c>
      <c r="T117" s="157">
        <f t="shared" ref="T117:T178" si="142">+R117+Q117+S117</f>
        <v>10.875</v>
      </c>
      <c r="U117" s="197">
        <f t="shared" si="60"/>
        <v>143.22375</v>
      </c>
      <c r="V117" s="197">
        <f t="shared" si="130"/>
        <v>44</v>
      </c>
      <c r="W117" s="197">
        <f t="shared" ref="W117:W178" si="143">ROUND(+U117/9,2)</f>
        <v>15.91</v>
      </c>
      <c r="X117" s="158">
        <f t="shared" si="122"/>
        <v>159.1</v>
      </c>
      <c r="Y117" s="158">
        <v>15</v>
      </c>
      <c r="Z117" s="158">
        <f t="shared" si="131"/>
        <v>440</v>
      </c>
      <c r="AA117" s="158">
        <f t="shared" si="61"/>
        <v>614.1</v>
      </c>
      <c r="AC117" s="197" t="str">
        <f t="shared" si="100"/>
        <v>LACEWOOD………………………………</v>
      </c>
      <c r="AE117" s="202"/>
      <c r="AF117" s="203"/>
      <c r="AJ117" s="157">
        <f t="shared" ref="AJ117:AJ178" si="144">ROUNDDOWN(T117,0)</f>
        <v>10</v>
      </c>
      <c r="AK117" s="157">
        <f t="shared" ref="AK117:AK178" si="145">+T117-AJ117</f>
        <v>0.875</v>
      </c>
      <c r="AL117" s="197">
        <f t="shared" si="132"/>
        <v>11</v>
      </c>
      <c r="AN117" s="197">
        <f t="shared" si="133"/>
        <v>13.17</v>
      </c>
      <c r="AO117" s="197">
        <f t="shared" ref="AO117:AO179" si="146">+AJ117*AN117</f>
        <v>131.69999999999999</v>
      </c>
      <c r="AP117" s="197">
        <f t="shared" si="134"/>
        <v>0.91666666666666663</v>
      </c>
      <c r="AQ117" s="197">
        <f t="shared" si="135"/>
        <v>12.0725</v>
      </c>
      <c r="AR117" s="197">
        <f t="shared" si="136"/>
        <v>143.77249999999998</v>
      </c>
      <c r="AS117" s="197">
        <f t="shared" si="137"/>
        <v>15.974722222222219</v>
      </c>
      <c r="AT117" s="197" t="str">
        <f t="shared" si="123"/>
        <v>LACEWOOD………………………………</v>
      </c>
      <c r="AU117" s="204">
        <f t="shared" si="124"/>
        <v>10</v>
      </c>
      <c r="AV117" s="197">
        <f t="shared" ref="AV117:AV178" si="147">ROUNDUP(+AU117*110%,1)</f>
        <v>11</v>
      </c>
      <c r="AX117" s="169" t="s">
        <v>129</v>
      </c>
      <c r="AY117" s="207">
        <v>66.05</v>
      </c>
      <c r="AZ117" s="196" t="s">
        <v>48</v>
      </c>
      <c r="BA117" s="156">
        <v>15</v>
      </c>
      <c r="BB117" s="197">
        <v>0</v>
      </c>
      <c r="BC117" s="197">
        <v>3</v>
      </c>
      <c r="BD117" s="197">
        <f t="shared" ref="BD117:BD179" si="148">+BC117+BB117</f>
        <v>3</v>
      </c>
    </row>
    <row r="118" spans="1:56" s="197" customFormat="1" ht="27" customHeight="1">
      <c r="A118" s="210" t="s">
        <v>465</v>
      </c>
      <c r="B118" s="195">
        <v>10</v>
      </c>
      <c r="C118" s="196" t="s">
        <v>3</v>
      </c>
      <c r="D118" s="197" t="s">
        <v>256</v>
      </c>
      <c r="E118" s="188">
        <f t="shared" si="138"/>
        <v>10</v>
      </c>
      <c r="F118" s="188">
        <f t="shared" si="139"/>
        <v>3</v>
      </c>
      <c r="G118" s="197">
        <f t="shared" si="125"/>
        <v>13.67</v>
      </c>
      <c r="H118" s="198">
        <f t="shared" si="126"/>
        <v>136.69999999999999</v>
      </c>
      <c r="I118" s="199">
        <f t="shared" si="127"/>
        <v>44</v>
      </c>
      <c r="J118" s="200">
        <f t="shared" si="128"/>
        <v>10</v>
      </c>
      <c r="K118" s="192">
        <f t="shared" si="140"/>
        <v>440</v>
      </c>
      <c r="L118" s="192">
        <v>140</v>
      </c>
      <c r="M118" s="201">
        <f t="shared" si="121"/>
        <v>716.7</v>
      </c>
      <c r="N118" s="169">
        <v>12</v>
      </c>
      <c r="O118" s="197">
        <v>0</v>
      </c>
      <c r="P118" s="157">
        <v>0.25</v>
      </c>
      <c r="Q118" s="157">
        <f t="shared" ref="Q118:Q180" si="149">+O118/12+P118</f>
        <v>0.25</v>
      </c>
      <c r="R118" s="197">
        <f t="shared" si="129"/>
        <v>10</v>
      </c>
      <c r="S118" s="197">
        <f t="shared" si="141"/>
        <v>0</v>
      </c>
      <c r="T118" s="157">
        <f t="shared" si="142"/>
        <v>10.25</v>
      </c>
      <c r="U118" s="197">
        <f t="shared" ref="U118:U179" si="150">+T118*N118</f>
        <v>123</v>
      </c>
      <c r="V118" s="197">
        <f t="shared" si="130"/>
        <v>44</v>
      </c>
      <c r="W118" s="197">
        <f t="shared" si="143"/>
        <v>13.67</v>
      </c>
      <c r="X118" s="158">
        <f t="shared" si="122"/>
        <v>136.69999999999999</v>
      </c>
      <c r="Y118" s="158">
        <v>15</v>
      </c>
      <c r="Z118" s="158">
        <f t="shared" si="131"/>
        <v>440</v>
      </c>
      <c r="AA118" s="158">
        <f t="shared" ref="AA118:AA179" si="151">+Z118+Y118+X118</f>
        <v>591.70000000000005</v>
      </c>
      <c r="AC118" s="197" t="str">
        <f t="shared" si="100"/>
        <v>LEVANTE (Width 12')………………………</v>
      </c>
      <c r="AJ118" s="157">
        <f t="shared" si="144"/>
        <v>10</v>
      </c>
      <c r="AK118" s="157">
        <f t="shared" si="145"/>
        <v>0.25</v>
      </c>
      <c r="AL118" s="197">
        <f t="shared" si="132"/>
        <v>3</v>
      </c>
      <c r="AN118" s="197">
        <f t="shared" si="133"/>
        <v>12</v>
      </c>
      <c r="AO118" s="197">
        <f t="shared" si="146"/>
        <v>120</v>
      </c>
      <c r="AP118" s="197">
        <f t="shared" si="134"/>
        <v>0.25</v>
      </c>
      <c r="AQ118" s="197">
        <f t="shared" si="135"/>
        <v>3</v>
      </c>
      <c r="AR118" s="197">
        <f t="shared" si="136"/>
        <v>123</v>
      </c>
      <c r="AS118" s="197">
        <f t="shared" si="137"/>
        <v>13.666666666666666</v>
      </c>
      <c r="AT118" s="197" t="str">
        <f t="shared" si="123"/>
        <v>LEVANTE (Width 12')………………………</v>
      </c>
      <c r="AU118" s="204">
        <f t="shared" si="124"/>
        <v>10</v>
      </c>
      <c r="AV118" s="197">
        <f t="shared" si="147"/>
        <v>11</v>
      </c>
      <c r="AX118" s="169" t="s">
        <v>186</v>
      </c>
      <c r="AY118" s="207">
        <v>49.5</v>
      </c>
      <c r="AZ118" s="196" t="s">
        <v>2</v>
      </c>
      <c r="BA118" s="169">
        <v>13.17</v>
      </c>
      <c r="BB118" s="197">
        <v>0</v>
      </c>
      <c r="BC118" s="197">
        <v>3</v>
      </c>
      <c r="BD118" s="197">
        <f t="shared" si="148"/>
        <v>3</v>
      </c>
    </row>
    <row r="119" spans="1:56" s="197" customFormat="1" ht="27" customHeight="1">
      <c r="A119" s="194" t="s">
        <v>466</v>
      </c>
      <c r="B119" s="195">
        <v>10</v>
      </c>
      <c r="C119" s="196" t="s">
        <v>2</v>
      </c>
      <c r="D119" s="197" t="s">
        <v>256</v>
      </c>
      <c r="E119" s="188">
        <f t="shared" si="138"/>
        <v>10</v>
      </c>
      <c r="F119" s="188">
        <f t="shared" si="139"/>
        <v>5</v>
      </c>
      <c r="G119" s="197">
        <f t="shared" si="125"/>
        <v>15.25</v>
      </c>
      <c r="H119" s="198">
        <f t="shared" si="126"/>
        <v>152.5</v>
      </c>
      <c r="I119" s="199">
        <f t="shared" si="127"/>
        <v>44</v>
      </c>
      <c r="J119" s="200">
        <f t="shared" si="128"/>
        <v>10</v>
      </c>
      <c r="K119" s="192">
        <f t="shared" si="140"/>
        <v>440</v>
      </c>
      <c r="L119" s="192">
        <v>140</v>
      </c>
      <c r="M119" s="201">
        <f t="shared" si="121"/>
        <v>732.5</v>
      </c>
      <c r="N119" s="169">
        <v>13.17</v>
      </c>
      <c r="O119" s="197">
        <v>1.9</v>
      </c>
      <c r="P119" s="157">
        <v>0.25</v>
      </c>
      <c r="Q119" s="157">
        <f t="shared" si="149"/>
        <v>0.40833333333333333</v>
      </c>
      <c r="R119" s="197">
        <f t="shared" si="129"/>
        <v>10</v>
      </c>
      <c r="S119" s="197">
        <f t="shared" si="141"/>
        <v>0</v>
      </c>
      <c r="T119" s="157">
        <f t="shared" si="142"/>
        <v>10.408333333333333</v>
      </c>
      <c r="U119" s="197">
        <f t="shared" si="150"/>
        <v>137.07775000000001</v>
      </c>
      <c r="V119" s="197">
        <f t="shared" si="130"/>
        <v>44</v>
      </c>
      <c r="W119" s="197">
        <f t="shared" si="143"/>
        <v>15.23</v>
      </c>
      <c r="X119" s="158">
        <f t="shared" si="122"/>
        <v>152.30000000000001</v>
      </c>
      <c r="Y119" s="158">
        <v>15</v>
      </c>
      <c r="Z119" s="158">
        <f t="shared" si="131"/>
        <v>440</v>
      </c>
      <c r="AA119" s="158">
        <f t="shared" si="151"/>
        <v>607.29999999999995</v>
      </c>
      <c r="AC119" s="197" t="str">
        <f t="shared" si="100"/>
        <v>LEVEL…………………………………….</v>
      </c>
      <c r="AE119" s="202"/>
      <c r="AF119" s="203"/>
      <c r="AJ119" s="157">
        <f t="shared" si="144"/>
        <v>10</v>
      </c>
      <c r="AK119" s="157">
        <f t="shared" si="145"/>
        <v>0.40833333333333321</v>
      </c>
      <c r="AL119" s="197">
        <f t="shared" si="132"/>
        <v>5</v>
      </c>
      <c r="AN119" s="197">
        <f t="shared" si="133"/>
        <v>13.17</v>
      </c>
      <c r="AO119" s="197">
        <f t="shared" si="146"/>
        <v>131.69999999999999</v>
      </c>
      <c r="AP119" s="197">
        <f t="shared" si="134"/>
        <v>0.41666666666666669</v>
      </c>
      <c r="AQ119" s="197">
        <f t="shared" si="135"/>
        <v>5.4874999999999998</v>
      </c>
      <c r="AR119" s="197">
        <f t="shared" si="136"/>
        <v>137.1875</v>
      </c>
      <c r="AS119" s="197">
        <f t="shared" si="137"/>
        <v>15.243055555555555</v>
      </c>
      <c r="AT119" s="197" t="str">
        <f t="shared" si="123"/>
        <v>LEVEL…………………………………….</v>
      </c>
      <c r="AU119" s="204">
        <f t="shared" si="124"/>
        <v>10</v>
      </c>
      <c r="AV119" s="197">
        <f t="shared" si="147"/>
        <v>11</v>
      </c>
      <c r="AX119" s="169" t="s">
        <v>70</v>
      </c>
      <c r="AY119" s="207">
        <v>71.55</v>
      </c>
      <c r="AZ119" s="196" t="s">
        <v>2</v>
      </c>
      <c r="BA119" s="169">
        <v>13.17</v>
      </c>
      <c r="BB119" s="197">
        <v>1</v>
      </c>
      <c r="BC119" s="197">
        <v>3</v>
      </c>
      <c r="BD119" s="197">
        <f t="shared" si="148"/>
        <v>4</v>
      </c>
    </row>
    <row r="120" spans="1:56" s="197" customFormat="1" ht="27" customHeight="1">
      <c r="A120" s="194" t="s">
        <v>467</v>
      </c>
      <c r="B120" s="195">
        <v>10</v>
      </c>
      <c r="C120" s="196" t="s">
        <v>2</v>
      </c>
      <c r="D120" s="197" t="s">
        <v>256</v>
      </c>
      <c r="E120" s="188">
        <f t="shared" si="138"/>
        <v>11</v>
      </c>
      <c r="F120" s="188">
        <f t="shared" si="139"/>
        <v>1</v>
      </c>
      <c r="G120" s="197">
        <f t="shared" si="125"/>
        <v>16.220000000000002</v>
      </c>
      <c r="H120" s="198">
        <f t="shared" si="126"/>
        <v>162.19999999999999</v>
      </c>
      <c r="I120" s="199">
        <f t="shared" si="127"/>
        <v>44</v>
      </c>
      <c r="J120" s="200">
        <f t="shared" si="128"/>
        <v>10</v>
      </c>
      <c r="K120" s="192">
        <f t="shared" si="140"/>
        <v>440</v>
      </c>
      <c r="L120" s="192">
        <v>140</v>
      </c>
      <c r="M120" s="201">
        <f t="shared" si="121"/>
        <v>742.2</v>
      </c>
      <c r="N120" s="169">
        <v>13.17</v>
      </c>
      <c r="O120" s="197">
        <v>9.8000000000000007</v>
      </c>
      <c r="P120" s="157">
        <v>0.25</v>
      </c>
      <c r="Q120" s="157">
        <f t="shared" si="149"/>
        <v>1.0666666666666669</v>
      </c>
      <c r="R120" s="197">
        <f t="shared" si="129"/>
        <v>10</v>
      </c>
      <c r="S120" s="197">
        <f t="shared" si="141"/>
        <v>0</v>
      </c>
      <c r="T120" s="157">
        <f t="shared" si="142"/>
        <v>11.066666666666666</v>
      </c>
      <c r="U120" s="197">
        <f t="shared" si="150"/>
        <v>145.74799999999999</v>
      </c>
      <c r="V120" s="197">
        <f t="shared" si="130"/>
        <v>44</v>
      </c>
      <c r="W120" s="197">
        <f t="shared" si="143"/>
        <v>16.190000000000001</v>
      </c>
      <c r="X120" s="158">
        <f t="shared" si="122"/>
        <v>161.9</v>
      </c>
      <c r="Y120" s="158">
        <v>15</v>
      </c>
      <c r="Z120" s="158">
        <f t="shared" si="131"/>
        <v>440</v>
      </c>
      <c r="AA120" s="158">
        <f t="shared" si="151"/>
        <v>616.9</v>
      </c>
      <c r="AC120" s="197" t="str">
        <f t="shared" si="100"/>
        <v>LIGHTS……………………………………</v>
      </c>
      <c r="AE120" s="202"/>
      <c r="AF120" s="203"/>
      <c r="AJ120" s="157">
        <f t="shared" si="144"/>
        <v>11</v>
      </c>
      <c r="AK120" s="157">
        <f t="shared" si="145"/>
        <v>6.666666666666643E-2</v>
      </c>
      <c r="AL120" s="197">
        <f t="shared" si="132"/>
        <v>1</v>
      </c>
      <c r="AN120" s="197">
        <f t="shared" si="133"/>
        <v>13.17</v>
      </c>
      <c r="AO120" s="197">
        <f t="shared" si="146"/>
        <v>144.87</v>
      </c>
      <c r="AP120" s="197">
        <f t="shared" si="134"/>
        <v>8.3333333333333329E-2</v>
      </c>
      <c r="AQ120" s="197">
        <f t="shared" si="135"/>
        <v>1.0974999999999999</v>
      </c>
      <c r="AR120" s="197">
        <f t="shared" si="136"/>
        <v>145.9675</v>
      </c>
      <c r="AS120" s="197">
        <f t="shared" si="137"/>
        <v>16.218611111111112</v>
      </c>
      <c r="AT120" s="197" t="str">
        <f t="shared" si="123"/>
        <v>LIGHTS……………………………………</v>
      </c>
      <c r="AU120" s="204">
        <f t="shared" si="124"/>
        <v>10</v>
      </c>
      <c r="AV120" s="197">
        <f t="shared" si="147"/>
        <v>11</v>
      </c>
      <c r="AX120" s="169" t="s">
        <v>18</v>
      </c>
      <c r="AY120" s="205">
        <v>60.1</v>
      </c>
      <c r="AZ120" s="196" t="s">
        <v>3</v>
      </c>
      <c r="BA120" s="169">
        <v>12</v>
      </c>
      <c r="BB120" s="197">
        <v>5</v>
      </c>
      <c r="BC120" s="197">
        <v>3</v>
      </c>
      <c r="BD120" s="197">
        <f t="shared" si="148"/>
        <v>8</v>
      </c>
    </row>
    <row r="121" spans="1:56" s="197" customFormat="1" ht="27" customHeight="1">
      <c r="A121" s="210" t="s">
        <v>468</v>
      </c>
      <c r="B121" s="195">
        <v>10</v>
      </c>
      <c r="C121" s="196" t="s">
        <v>2</v>
      </c>
      <c r="D121" s="197" t="s">
        <v>256</v>
      </c>
      <c r="E121" s="188">
        <f t="shared" si="138"/>
        <v>10</v>
      </c>
      <c r="F121" s="188">
        <f t="shared" si="139"/>
        <v>3</v>
      </c>
      <c r="G121" s="197">
        <f t="shared" si="125"/>
        <v>15</v>
      </c>
      <c r="H121" s="198">
        <f t="shared" si="126"/>
        <v>150</v>
      </c>
      <c r="I121" s="199">
        <f t="shared" si="127"/>
        <v>44</v>
      </c>
      <c r="J121" s="200">
        <f t="shared" si="128"/>
        <v>10</v>
      </c>
      <c r="K121" s="192">
        <f t="shared" si="140"/>
        <v>440</v>
      </c>
      <c r="L121" s="192">
        <v>140</v>
      </c>
      <c r="M121" s="201">
        <f t="shared" si="121"/>
        <v>730</v>
      </c>
      <c r="N121" s="169">
        <v>13.17</v>
      </c>
      <c r="O121" s="197">
        <v>0</v>
      </c>
      <c r="P121" s="157">
        <v>0.25</v>
      </c>
      <c r="Q121" s="157">
        <f t="shared" si="149"/>
        <v>0.25</v>
      </c>
      <c r="R121" s="197">
        <f t="shared" si="129"/>
        <v>10</v>
      </c>
      <c r="S121" s="197">
        <f t="shared" si="141"/>
        <v>0</v>
      </c>
      <c r="T121" s="157">
        <f t="shared" si="142"/>
        <v>10.25</v>
      </c>
      <c r="U121" s="197">
        <f t="shared" si="150"/>
        <v>134.99250000000001</v>
      </c>
      <c r="V121" s="197">
        <f t="shared" si="130"/>
        <v>44</v>
      </c>
      <c r="W121" s="197">
        <f t="shared" si="143"/>
        <v>15</v>
      </c>
      <c r="X121" s="158">
        <f t="shared" si="122"/>
        <v>150</v>
      </c>
      <c r="Y121" s="158">
        <v>15</v>
      </c>
      <c r="Z121" s="158">
        <f t="shared" si="131"/>
        <v>440</v>
      </c>
      <c r="AA121" s="158">
        <f t="shared" si="151"/>
        <v>605</v>
      </c>
      <c r="AC121" s="197" t="str">
        <f t="shared" si="100"/>
        <v>LINEKA ………………………………</v>
      </c>
      <c r="AE121" s="202"/>
      <c r="AF121" s="203"/>
      <c r="AJ121" s="157">
        <f t="shared" si="144"/>
        <v>10</v>
      </c>
      <c r="AK121" s="157">
        <f t="shared" si="145"/>
        <v>0.25</v>
      </c>
      <c r="AL121" s="197">
        <f t="shared" si="132"/>
        <v>3</v>
      </c>
      <c r="AN121" s="197">
        <f t="shared" si="133"/>
        <v>13.17</v>
      </c>
      <c r="AO121" s="197">
        <f t="shared" si="146"/>
        <v>131.69999999999999</v>
      </c>
      <c r="AP121" s="197">
        <f t="shared" si="134"/>
        <v>0.25</v>
      </c>
      <c r="AQ121" s="197">
        <f t="shared" si="135"/>
        <v>3.2925</v>
      </c>
      <c r="AR121" s="197">
        <f t="shared" si="136"/>
        <v>134.99249999999998</v>
      </c>
      <c r="AS121" s="197">
        <f t="shared" si="137"/>
        <v>14.999166666666664</v>
      </c>
      <c r="AT121" s="197" t="str">
        <f t="shared" si="123"/>
        <v>LINEKA ………………………………</v>
      </c>
      <c r="AU121" s="204">
        <f t="shared" si="124"/>
        <v>10</v>
      </c>
      <c r="AV121" s="197">
        <f t="shared" si="147"/>
        <v>11</v>
      </c>
      <c r="AX121" s="169" t="s">
        <v>19</v>
      </c>
      <c r="AY121" s="205">
        <v>86.5</v>
      </c>
      <c r="AZ121" s="196" t="s">
        <v>3</v>
      </c>
      <c r="BA121" s="169">
        <v>12</v>
      </c>
      <c r="BB121" s="197">
        <v>9</v>
      </c>
      <c r="BC121" s="197">
        <v>3</v>
      </c>
      <c r="BD121" s="197">
        <f t="shared" si="148"/>
        <v>12</v>
      </c>
    </row>
    <row r="122" spans="1:56" s="197" customFormat="1" ht="27" customHeight="1">
      <c r="A122" s="194" t="s">
        <v>469</v>
      </c>
      <c r="B122" s="195">
        <v>10</v>
      </c>
      <c r="C122" s="196" t="s">
        <v>2</v>
      </c>
      <c r="D122" s="197" t="s">
        <v>256</v>
      </c>
      <c r="E122" s="188">
        <f t="shared" si="138"/>
        <v>10</v>
      </c>
      <c r="F122" s="188">
        <f t="shared" si="139"/>
        <v>10</v>
      </c>
      <c r="G122" s="197">
        <f t="shared" si="125"/>
        <v>15.86</v>
      </c>
      <c r="H122" s="198">
        <f t="shared" si="126"/>
        <v>158.6</v>
      </c>
      <c r="I122" s="199">
        <f t="shared" si="127"/>
        <v>44</v>
      </c>
      <c r="J122" s="200">
        <f t="shared" si="128"/>
        <v>10</v>
      </c>
      <c r="K122" s="192">
        <f t="shared" si="140"/>
        <v>440</v>
      </c>
      <c r="L122" s="192">
        <v>140</v>
      </c>
      <c r="M122" s="201">
        <f t="shared" si="121"/>
        <v>738.6</v>
      </c>
      <c r="N122" s="169">
        <v>13.17</v>
      </c>
      <c r="O122" s="197">
        <v>6.69</v>
      </c>
      <c r="P122" s="157">
        <v>0.25</v>
      </c>
      <c r="Q122" s="157">
        <f t="shared" si="149"/>
        <v>0.8075</v>
      </c>
      <c r="R122" s="197">
        <f t="shared" si="129"/>
        <v>10</v>
      </c>
      <c r="S122" s="197">
        <f t="shared" si="141"/>
        <v>0</v>
      </c>
      <c r="T122" s="157">
        <f t="shared" si="142"/>
        <v>10.807499999999999</v>
      </c>
      <c r="U122" s="197">
        <f t="shared" si="150"/>
        <v>142.33477499999998</v>
      </c>
      <c r="V122" s="197">
        <f t="shared" si="130"/>
        <v>44</v>
      </c>
      <c r="W122" s="197">
        <f t="shared" si="143"/>
        <v>15.81</v>
      </c>
      <c r="X122" s="158">
        <f t="shared" si="122"/>
        <v>158.1</v>
      </c>
      <c r="Y122" s="158">
        <v>15</v>
      </c>
      <c r="Z122" s="158">
        <f t="shared" si="131"/>
        <v>440</v>
      </c>
      <c r="AA122" s="158">
        <f t="shared" si="151"/>
        <v>613.1</v>
      </c>
      <c r="AC122" s="197" t="str">
        <f t="shared" si="100"/>
        <v>LINEN BAND……………………………..</v>
      </c>
      <c r="AE122" s="202"/>
      <c r="AF122" s="203"/>
      <c r="AJ122" s="157">
        <f t="shared" si="144"/>
        <v>10</v>
      </c>
      <c r="AK122" s="157">
        <f t="shared" si="145"/>
        <v>0.80749999999999922</v>
      </c>
      <c r="AL122" s="197">
        <f t="shared" si="132"/>
        <v>10</v>
      </c>
      <c r="AN122" s="197">
        <f t="shared" si="133"/>
        <v>13.17</v>
      </c>
      <c r="AO122" s="197">
        <f t="shared" si="146"/>
        <v>131.69999999999999</v>
      </c>
      <c r="AP122" s="197">
        <f t="shared" si="134"/>
        <v>0.83333333333333337</v>
      </c>
      <c r="AQ122" s="197">
        <f t="shared" si="135"/>
        <v>10.975</v>
      </c>
      <c r="AR122" s="197">
        <f t="shared" si="136"/>
        <v>142.67499999999998</v>
      </c>
      <c r="AS122" s="197">
        <f t="shared" si="137"/>
        <v>15.852777777777776</v>
      </c>
      <c r="AT122" s="197" t="str">
        <f t="shared" si="123"/>
        <v>LINEN BAND……………………………..</v>
      </c>
      <c r="AU122" s="204">
        <f t="shared" si="124"/>
        <v>10</v>
      </c>
      <c r="AV122" s="197">
        <f t="shared" si="147"/>
        <v>11</v>
      </c>
      <c r="AX122" s="169" t="s">
        <v>20</v>
      </c>
      <c r="AY122" s="205">
        <v>40.5</v>
      </c>
      <c r="AZ122" s="196" t="s">
        <v>3</v>
      </c>
      <c r="BA122" s="169">
        <v>12</v>
      </c>
      <c r="BB122" s="197">
        <v>0</v>
      </c>
      <c r="BC122" s="197">
        <v>3</v>
      </c>
      <c r="BD122" s="197">
        <f t="shared" si="148"/>
        <v>3</v>
      </c>
    </row>
    <row r="123" spans="1:56" s="197" customFormat="1" ht="27" customHeight="1">
      <c r="A123" s="194" t="s">
        <v>470</v>
      </c>
      <c r="B123" s="195">
        <v>10</v>
      </c>
      <c r="C123" s="196" t="s">
        <v>2</v>
      </c>
      <c r="D123" s="197" t="s">
        <v>256</v>
      </c>
      <c r="E123" s="188">
        <f t="shared" si="138"/>
        <v>11</v>
      </c>
      <c r="F123" s="188">
        <f t="shared" si="139"/>
        <v>1</v>
      </c>
      <c r="G123" s="197">
        <f t="shared" si="125"/>
        <v>16.220000000000002</v>
      </c>
      <c r="H123" s="198">
        <f t="shared" si="126"/>
        <v>162.19999999999999</v>
      </c>
      <c r="I123" s="199">
        <f t="shared" si="127"/>
        <v>44</v>
      </c>
      <c r="J123" s="200">
        <f t="shared" si="128"/>
        <v>10</v>
      </c>
      <c r="K123" s="192">
        <f t="shared" si="140"/>
        <v>440</v>
      </c>
      <c r="L123" s="192">
        <v>140</v>
      </c>
      <c r="M123" s="201">
        <f t="shared" si="121"/>
        <v>742.2</v>
      </c>
      <c r="N123" s="169">
        <v>13.17</v>
      </c>
      <c r="O123" s="197">
        <v>9.9600000000000009</v>
      </c>
      <c r="P123" s="157">
        <v>0.25</v>
      </c>
      <c r="Q123" s="157">
        <f t="shared" si="149"/>
        <v>1.08</v>
      </c>
      <c r="R123" s="197">
        <f t="shared" si="129"/>
        <v>10</v>
      </c>
      <c r="S123" s="197">
        <f t="shared" si="141"/>
        <v>0</v>
      </c>
      <c r="T123" s="157">
        <f t="shared" si="142"/>
        <v>11.08</v>
      </c>
      <c r="U123" s="197">
        <f t="shared" si="150"/>
        <v>145.92359999999999</v>
      </c>
      <c r="V123" s="197">
        <f t="shared" si="130"/>
        <v>44</v>
      </c>
      <c r="W123" s="197">
        <f t="shared" si="143"/>
        <v>16.21</v>
      </c>
      <c r="X123" s="158">
        <f t="shared" si="122"/>
        <v>162.10000000000002</v>
      </c>
      <c r="Y123" s="158">
        <v>15</v>
      </c>
      <c r="Z123" s="158">
        <f t="shared" si="131"/>
        <v>440</v>
      </c>
      <c r="AA123" s="158">
        <f t="shared" si="151"/>
        <v>617.1</v>
      </c>
      <c r="AC123" s="197" t="str">
        <f t="shared" si="100"/>
        <v>LINEN STRIPE……………………………</v>
      </c>
      <c r="AE123" s="202"/>
      <c r="AF123" s="203"/>
      <c r="AJ123" s="157">
        <f t="shared" si="144"/>
        <v>11</v>
      </c>
      <c r="AK123" s="157">
        <f t="shared" si="145"/>
        <v>8.0000000000000071E-2</v>
      </c>
      <c r="AL123" s="197">
        <f t="shared" si="132"/>
        <v>1</v>
      </c>
      <c r="AN123" s="197">
        <f t="shared" si="133"/>
        <v>13.17</v>
      </c>
      <c r="AO123" s="197">
        <f t="shared" si="146"/>
        <v>144.87</v>
      </c>
      <c r="AP123" s="197">
        <f t="shared" si="134"/>
        <v>8.3333333333333329E-2</v>
      </c>
      <c r="AQ123" s="197">
        <f t="shared" si="135"/>
        <v>1.0974999999999999</v>
      </c>
      <c r="AR123" s="197">
        <f t="shared" si="136"/>
        <v>145.9675</v>
      </c>
      <c r="AS123" s="197">
        <f t="shared" si="137"/>
        <v>16.218611111111112</v>
      </c>
      <c r="AT123" s="197" t="str">
        <f t="shared" si="123"/>
        <v>LINEN STRIPE……………………………</v>
      </c>
      <c r="AU123" s="204">
        <f t="shared" si="124"/>
        <v>10</v>
      </c>
      <c r="AV123" s="197">
        <f t="shared" si="147"/>
        <v>11</v>
      </c>
      <c r="AX123" s="169" t="s">
        <v>21</v>
      </c>
      <c r="AY123" s="205">
        <v>60.1</v>
      </c>
      <c r="AZ123" s="196" t="s">
        <v>3</v>
      </c>
      <c r="BA123" s="169">
        <v>12</v>
      </c>
      <c r="BB123" s="197">
        <v>0</v>
      </c>
      <c r="BC123" s="197">
        <v>3</v>
      </c>
      <c r="BD123" s="197">
        <f t="shared" si="148"/>
        <v>3</v>
      </c>
    </row>
    <row r="124" spans="1:56" s="197" customFormat="1" ht="27" customHeight="1">
      <c r="A124" s="194" t="s">
        <v>471</v>
      </c>
      <c r="B124" s="195">
        <v>10</v>
      </c>
      <c r="C124" s="196" t="s">
        <v>2</v>
      </c>
      <c r="D124" s="197" t="s">
        <v>256</v>
      </c>
      <c r="E124" s="188">
        <f t="shared" si="138"/>
        <v>10</v>
      </c>
      <c r="F124" s="188">
        <f t="shared" si="139"/>
        <v>3</v>
      </c>
      <c r="G124" s="197">
        <f t="shared" si="125"/>
        <v>15</v>
      </c>
      <c r="H124" s="198">
        <f t="shared" si="126"/>
        <v>150</v>
      </c>
      <c r="I124" s="199">
        <f t="shared" si="127"/>
        <v>44</v>
      </c>
      <c r="J124" s="200">
        <f t="shared" si="128"/>
        <v>10</v>
      </c>
      <c r="K124" s="192">
        <f t="shared" si="140"/>
        <v>440</v>
      </c>
      <c r="L124" s="192">
        <v>140</v>
      </c>
      <c r="M124" s="201">
        <f t="shared" si="121"/>
        <v>730</v>
      </c>
      <c r="N124" s="169">
        <v>13.17</v>
      </c>
      <c r="O124" s="197">
        <v>0</v>
      </c>
      <c r="P124" s="157">
        <v>0.25</v>
      </c>
      <c r="Q124" s="157">
        <f t="shared" si="149"/>
        <v>0.25</v>
      </c>
      <c r="R124" s="197">
        <f t="shared" si="129"/>
        <v>10</v>
      </c>
      <c r="S124" s="197">
        <f t="shared" si="141"/>
        <v>0</v>
      </c>
      <c r="T124" s="157">
        <f t="shared" si="142"/>
        <v>10.25</v>
      </c>
      <c r="U124" s="197">
        <f t="shared" si="150"/>
        <v>134.99250000000001</v>
      </c>
      <c r="V124" s="197">
        <f t="shared" si="130"/>
        <v>44</v>
      </c>
      <c r="W124" s="197">
        <f t="shared" si="143"/>
        <v>15</v>
      </c>
      <c r="X124" s="158">
        <f t="shared" si="122"/>
        <v>150</v>
      </c>
      <c r="Y124" s="158">
        <v>15</v>
      </c>
      <c r="Z124" s="158">
        <f t="shared" si="131"/>
        <v>440</v>
      </c>
      <c r="AA124" s="158">
        <f t="shared" si="151"/>
        <v>605</v>
      </c>
      <c r="AC124" s="197" t="str">
        <f t="shared" si="100"/>
        <v>LINEN……………………………………..</v>
      </c>
      <c r="AE124" s="202"/>
      <c r="AF124" s="203"/>
      <c r="AJ124" s="157">
        <f t="shared" si="144"/>
        <v>10</v>
      </c>
      <c r="AK124" s="157">
        <f t="shared" si="145"/>
        <v>0.25</v>
      </c>
      <c r="AL124" s="197">
        <f t="shared" si="132"/>
        <v>3</v>
      </c>
      <c r="AN124" s="197">
        <f t="shared" si="133"/>
        <v>13.17</v>
      </c>
      <c r="AO124" s="197">
        <f t="shared" si="146"/>
        <v>131.69999999999999</v>
      </c>
      <c r="AP124" s="197">
        <f t="shared" si="134"/>
        <v>0.25</v>
      </c>
      <c r="AQ124" s="197">
        <f t="shared" si="135"/>
        <v>3.2925</v>
      </c>
      <c r="AR124" s="197">
        <f t="shared" si="136"/>
        <v>134.99249999999998</v>
      </c>
      <c r="AS124" s="197">
        <f t="shared" si="137"/>
        <v>14.999166666666664</v>
      </c>
      <c r="AT124" s="197" t="str">
        <f t="shared" si="123"/>
        <v>LINEN……………………………………..</v>
      </c>
      <c r="AU124" s="204">
        <f t="shared" si="124"/>
        <v>10</v>
      </c>
      <c r="AV124" s="197">
        <f t="shared" si="147"/>
        <v>11</v>
      </c>
      <c r="AX124" s="169" t="s">
        <v>115</v>
      </c>
      <c r="AY124" s="207">
        <v>36.299999999999997</v>
      </c>
      <c r="AZ124" s="196" t="s">
        <v>2</v>
      </c>
      <c r="BA124" s="169">
        <v>13.17</v>
      </c>
      <c r="BB124" s="197">
        <v>0</v>
      </c>
      <c r="BC124" s="197">
        <v>3</v>
      </c>
      <c r="BD124" s="197">
        <f t="shared" si="148"/>
        <v>3</v>
      </c>
    </row>
    <row r="125" spans="1:56" s="197" customFormat="1" ht="27" customHeight="1">
      <c r="A125" s="210" t="s">
        <v>472</v>
      </c>
      <c r="B125" s="195">
        <v>10</v>
      </c>
      <c r="C125" s="196" t="s">
        <v>2</v>
      </c>
      <c r="D125" s="197" t="s">
        <v>256</v>
      </c>
      <c r="E125" s="188">
        <f t="shared" si="138"/>
        <v>10</v>
      </c>
      <c r="F125" s="188">
        <f t="shared" si="139"/>
        <v>3</v>
      </c>
      <c r="G125" s="197">
        <f t="shared" si="125"/>
        <v>15</v>
      </c>
      <c r="H125" s="198">
        <f t="shared" si="126"/>
        <v>150</v>
      </c>
      <c r="I125" s="199">
        <f t="shared" si="127"/>
        <v>44</v>
      </c>
      <c r="J125" s="200">
        <f t="shared" si="128"/>
        <v>10</v>
      </c>
      <c r="K125" s="192">
        <f t="shared" si="140"/>
        <v>440</v>
      </c>
      <c r="L125" s="192">
        <v>140</v>
      </c>
      <c r="M125" s="201">
        <f t="shared" si="121"/>
        <v>730</v>
      </c>
      <c r="N125" s="169">
        <v>13.17</v>
      </c>
      <c r="O125" s="197">
        <v>0</v>
      </c>
      <c r="P125" s="157">
        <v>0.25</v>
      </c>
      <c r="Q125" s="157">
        <f t="shared" si="149"/>
        <v>0.25</v>
      </c>
      <c r="R125" s="197">
        <f t="shared" si="129"/>
        <v>10</v>
      </c>
      <c r="S125" s="197">
        <f t="shared" si="141"/>
        <v>0</v>
      </c>
      <c r="T125" s="157">
        <f t="shared" si="142"/>
        <v>10.25</v>
      </c>
      <c r="U125" s="197">
        <f t="shared" si="150"/>
        <v>134.99250000000001</v>
      </c>
      <c r="V125" s="197">
        <f t="shared" si="130"/>
        <v>44</v>
      </c>
      <c r="W125" s="197">
        <f t="shared" si="143"/>
        <v>15</v>
      </c>
      <c r="X125" s="158">
        <f t="shared" si="122"/>
        <v>150</v>
      </c>
      <c r="Y125" s="158">
        <v>15</v>
      </c>
      <c r="Z125" s="158">
        <f t="shared" si="131"/>
        <v>440</v>
      </c>
      <c r="AA125" s="158">
        <f t="shared" si="151"/>
        <v>605</v>
      </c>
      <c r="AC125" s="197" t="str">
        <f t="shared" si="100"/>
        <v xml:space="preserve">LLAMA ………………………………. </v>
      </c>
      <c r="AE125" s="202"/>
      <c r="AF125" s="203"/>
      <c r="AJ125" s="157">
        <f t="shared" si="144"/>
        <v>10</v>
      </c>
      <c r="AK125" s="157">
        <f t="shared" si="145"/>
        <v>0.25</v>
      </c>
      <c r="AL125" s="197">
        <f t="shared" si="132"/>
        <v>3</v>
      </c>
      <c r="AN125" s="197">
        <f t="shared" si="133"/>
        <v>13.17</v>
      </c>
      <c r="AO125" s="197">
        <f t="shared" si="146"/>
        <v>131.69999999999999</v>
      </c>
      <c r="AP125" s="197">
        <f t="shared" si="134"/>
        <v>0.25</v>
      </c>
      <c r="AQ125" s="197">
        <f t="shared" si="135"/>
        <v>3.2925</v>
      </c>
      <c r="AR125" s="197">
        <f t="shared" si="136"/>
        <v>134.99249999999998</v>
      </c>
      <c r="AS125" s="197">
        <f t="shared" si="137"/>
        <v>14.999166666666664</v>
      </c>
      <c r="AT125" s="197" t="str">
        <f t="shared" si="123"/>
        <v xml:space="preserve">LLAMA ………………………………. </v>
      </c>
      <c r="AU125" s="204">
        <f t="shared" si="124"/>
        <v>10</v>
      </c>
      <c r="AV125" s="197">
        <f t="shared" si="147"/>
        <v>11</v>
      </c>
      <c r="AX125" s="194" t="s">
        <v>216</v>
      </c>
      <c r="AY125" s="209">
        <v>79.900000000000006</v>
      </c>
      <c r="AZ125" s="196" t="s">
        <v>3</v>
      </c>
      <c r="BA125" s="169">
        <v>12</v>
      </c>
      <c r="BB125" s="197">
        <v>12</v>
      </c>
      <c r="BC125" s="197">
        <v>3</v>
      </c>
      <c r="BD125" s="197">
        <f t="shared" si="148"/>
        <v>15</v>
      </c>
    </row>
    <row r="126" spans="1:56" s="156" customFormat="1" ht="27" customHeight="1">
      <c r="A126" s="210" t="s">
        <v>473</v>
      </c>
      <c r="B126" s="195">
        <v>10</v>
      </c>
      <c r="C126" s="196" t="s">
        <v>2</v>
      </c>
      <c r="D126" s="197" t="s">
        <v>256</v>
      </c>
      <c r="E126" s="188">
        <f t="shared" si="138"/>
        <v>10</v>
      </c>
      <c r="F126" s="188">
        <f t="shared" si="139"/>
        <v>3</v>
      </c>
      <c r="G126" s="197">
        <f t="shared" si="125"/>
        <v>15</v>
      </c>
      <c r="H126" s="198">
        <f t="shared" si="126"/>
        <v>150</v>
      </c>
      <c r="I126" s="199">
        <f t="shared" si="127"/>
        <v>44</v>
      </c>
      <c r="J126" s="200">
        <f t="shared" si="128"/>
        <v>10</v>
      </c>
      <c r="K126" s="192">
        <f t="shared" si="140"/>
        <v>440</v>
      </c>
      <c r="L126" s="192">
        <v>140</v>
      </c>
      <c r="M126" s="201">
        <f t="shared" si="121"/>
        <v>730</v>
      </c>
      <c r="N126" s="169">
        <v>13.17</v>
      </c>
      <c r="O126" s="197">
        <v>0</v>
      </c>
      <c r="P126" s="157">
        <v>0.25</v>
      </c>
      <c r="Q126" s="157">
        <f t="shared" si="149"/>
        <v>0.25</v>
      </c>
      <c r="R126" s="197">
        <f t="shared" si="129"/>
        <v>10</v>
      </c>
      <c r="S126" s="197">
        <f t="shared" si="141"/>
        <v>0</v>
      </c>
      <c r="T126" s="157">
        <f t="shared" si="142"/>
        <v>10.25</v>
      </c>
      <c r="U126" s="197">
        <f t="shared" si="150"/>
        <v>134.99250000000001</v>
      </c>
      <c r="V126" s="197">
        <f t="shared" si="130"/>
        <v>44</v>
      </c>
      <c r="W126" s="197">
        <f t="shared" si="143"/>
        <v>15</v>
      </c>
      <c r="X126" s="158">
        <f t="shared" si="122"/>
        <v>150</v>
      </c>
      <c r="Y126" s="158">
        <v>15</v>
      </c>
      <c r="Z126" s="158">
        <f t="shared" si="131"/>
        <v>440</v>
      </c>
      <c r="AA126" s="158">
        <f t="shared" si="151"/>
        <v>605</v>
      </c>
      <c r="AC126" s="197" t="str">
        <f t="shared" si="100"/>
        <v>LLAMA RAYA ………………………..</v>
      </c>
      <c r="AE126" s="202"/>
      <c r="AF126" s="203"/>
      <c r="AG126" s="197"/>
      <c r="AH126" s="197"/>
      <c r="AI126" s="197"/>
      <c r="AJ126" s="157">
        <f t="shared" si="144"/>
        <v>10</v>
      </c>
      <c r="AK126" s="157">
        <f t="shared" si="145"/>
        <v>0.25</v>
      </c>
      <c r="AL126" s="197">
        <f t="shared" si="132"/>
        <v>3</v>
      </c>
      <c r="AN126" s="197">
        <f t="shared" si="133"/>
        <v>13.17</v>
      </c>
      <c r="AO126" s="197">
        <f t="shared" si="146"/>
        <v>131.69999999999999</v>
      </c>
      <c r="AP126" s="197">
        <f t="shared" si="134"/>
        <v>0.25</v>
      </c>
      <c r="AQ126" s="197">
        <f t="shared" si="135"/>
        <v>3.2925</v>
      </c>
      <c r="AR126" s="197">
        <f t="shared" si="136"/>
        <v>134.99249999999998</v>
      </c>
      <c r="AS126" s="197">
        <f t="shared" si="137"/>
        <v>14.999166666666664</v>
      </c>
      <c r="AT126" s="197" t="str">
        <f t="shared" si="123"/>
        <v>LLAMA RAYA ………………………..</v>
      </c>
      <c r="AU126" s="204">
        <f t="shared" si="124"/>
        <v>10</v>
      </c>
      <c r="AV126" s="197">
        <f t="shared" si="147"/>
        <v>11</v>
      </c>
      <c r="AX126" s="169" t="s">
        <v>146</v>
      </c>
      <c r="AY126" s="207">
        <v>89.05</v>
      </c>
      <c r="AZ126" s="196" t="s">
        <v>2</v>
      </c>
      <c r="BA126" s="169">
        <v>13.17</v>
      </c>
      <c r="BB126" s="197">
        <v>6</v>
      </c>
      <c r="BC126" s="197">
        <v>3</v>
      </c>
      <c r="BD126" s="197">
        <f t="shared" si="148"/>
        <v>9</v>
      </c>
    </row>
    <row r="127" spans="1:56" s="197" customFormat="1" ht="27" customHeight="1">
      <c r="A127" s="194" t="s">
        <v>474</v>
      </c>
      <c r="B127" s="195">
        <v>10</v>
      </c>
      <c r="C127" s="196" t="s">
        <v>2</v>
      </c>
      <c r="D127" s="197" t="s">
        <v>256</v>
      </c>
      <c r="E127" s="188">
        <f t="shared" si="138"/>
        <v>10</v>
      </c>
      <c r="F127" s="188">
        <f t="shared" si="139"/>
        <v>4</v>
      </c>
      <c r="G127" s="197">
        <f t="shared" si="125"/>
        <v>15.129999999999999</v>
      </c>
      <c r="H127" s="198">
        <f t="shared" si="126"/>
        <v>151.30000000000001</v>
      </c>
      <c r="I127" s="199">
        <f t="shared" si="127"/>
        <v>44</v>
      </c>
      <c r="J127" s="200">
        <f t="shared" si="128"/>
        <v>10</v>
      </c>
      <c r="K127" s="192">
        <f t="shared" si="140"/>
        <v>440</v>
      </c>
      <c r="L127" s="192">
        <v>140</v>
      </c>
      <c r="M127" s="201">
        <f t="shared" si="121"/>
        <v>731.3</v>
      </c>
      <c r="N127" s="169">
        <v>13.17</v>
      </c>
      <c r="O127" s="197">
        <v>0.75</v>
      </c>
      <c r="P127" s="157">
        <v>0.25</v>
      </c>
      <c r="Q127" s="157">
        <f t="shared" si="149"/>
        <v>0.3125</v>
      </c>
      <c r="R127" s="197">
        <f t="shared" si="129"/>
        <v>10</v>
      </c>
      <c r="S127" s="197">
        <f t="shared" si="141"/>
        <v>0</v>
      </c>
      <c r="T127" s="157">
        <f t="shared" si="142"/>
        <v>10.3125</v>
      </c>
      <c r="U127" s="197">
        <f t="shared" si="150"/>
        <v>135.81562500000001</v>
      </c>
      <c r="V127" s="197">
        <f t="shared" si="130"/>
        <v>44</v>
      </c>
      <c r="W127" s="197">
        <f t="shared" si="143"/>
        <v>15.09</v>
      </c>
      <c r="X127" s="158">
        <f t="shared" si="122"/>
        <v>150.9</v>
      </c>
      <c r="Y127" s="158">
        <v>15</v>
      </c>
      <c r="Z127" s="158">
        <f t="shared" si="131"/>
        <v>440</v>
      </c>
      <c r="AA127" s="158">
        <f t="shared" si="151"/>
        <v>605.9</v>
      </c>
      <c r="AC127" s="197" t="str">
        <f t="shared" si="100"/>
        <v>LORIENT PREMIUM WHITE…………………………</v>
      </c>
      <c r="AE127" s="202"/>
      <c r="AF127" s="203"/>
      <c r="AI127" s="156"/>
      <c r="AJ127" s="157">
        <f t="shared" si="144"/>
        <v>10</v>
      </c>
      <c r="AK127" s="157">
        <f t="shared" si="145"/>
        <v>0.3125</v>
      </c>
      <c r="AL127" s="197">
        <f t="shared" si="132"/>
        <v>4</v>
      </c>
      <c r="AN127" s="197">
        <f t="shared" si="133"/>
        <v>13.17</v>
      </c>
      <c r="AO127" s="197">
        <f t="shared" si="146"/>
        <v>131.69999999999999</v>
      </c>
      <c r="AP127" s="197">
        <f t="shared" si="134"/>
        <v>0.33333333333333331</v>
      </c>
      <c r="AQ127" s="197">
        <f t="shared" si="135"/>
        <v>4.3899999999999997</v>
      </c>
      <c r="AR127" s="197">
        <f t="shared" si="136"/>
        <v>136.08999999999997</v>
      </c>
      <c r="AS127" s="197">
        <f t="shared" si="137"/>
        <v>15.121111111111109</v>
      </c>
      <c r="AT127" s="197" t="str">
        <f t="shared" si="123"/>
        <v>LORIENT PREMIUM WHITE…………………………</v>
      </c>
      <c r="AU127" s="204">
        <f t="shared" si="124"/>
        <v>10</v>
      </c>
      <c r="AV127" s="197">
        <f t="shared" si="147"/>
        <v>11</v>
      </c>
      <c r="AX127" s="169" t="s">
        <v>156</v>
      </c>
      <c r="AY127" s="207">
        <v>88</v>
      </c>
      <c r="AZ127" s="196" t="s">
        <v>3</v>
      </c>
      <c r="BA127" s="169">
        <v>12</v>
      </c>
      <c r="BB127" s="197">
        <v>2</v>
      </c>
      <c r="BC127" s="197">
        <v>3</v>
      </c>
      <c r="BD127" s="197">
        <f t="shared" si="148"/>
        <v>5</v>
      </c>
    </row>
    <row r="128" spans="1:56" s="197" customFormat="1" ht="27" customHeight="1">
      <c r="A128" s="194" t="s">
        <v>475</v>
      </c>
      <c r="B128" s="195">
        <v>10</v>
      </c>
      <c r="C128" s="196" t="s">
        <v>2</v>
      </c>
      <c r="D128" s="197" t="s">
        <v>256</v>
      </c>
      <c r="E128" s="188">
        <f t="shared" si="138"/>
        <v>10</v>
      </c>
      <c r="F128" s="188">
        <f t="shared" si="139"/>
        <v>4</v>
      </c>
      <c r="G128" s="197">
        <f t="shared" si="125"/>
        <v>15.129999999999999</v>
      </c>
      <c r="H128" s="198">
        <f t="shared" si="126"/>
        <v>151.30000000000001</v>
      </c>
      <c r="I128" s="199">
        <f t="shared" si="127"/>
        <v>44</v>
      </c>
      <c r="J128" s="200">
        <f t="shared" si="128"/>
        <v>10</v>
      </c>
      <c r="K128" s="192">
        <f t="shared" si="140"/>
        <v>440</v>
      </c>
      <c r="L128" s="192">
        <v>140</v>
      </c>
      <c r="M128" s="201">
        <f t="shared" si="121"/>
        <v>731.3</v>
      </c>
      <c r="N128" s="169">
        <v>13.17</v>
      </c>
      <c r="O128" s="197">
        <v>0.75</v>
      </c>
      <c r="P128" s="157">
        <v>0.25</v>
      </c>
      <c r="Q128" s="157">
        <f t="shared" si="149"/>
        <v>0.3125</v>
      </c>
      <c r="R128" s="197">
        <f t="shared" si="129"/>
        <v>10</v>
      </c>
      <c r="S128" s="197">
        <f t="shared" si="141"/>
        <v>0</v>
      </c>
      <c r="T128" s="157">
        <f t="shared" si="142"/>
        <v>10.3125</v>
      </c>
      <c r="U128" s="197">
        <f t="shared" si="150"/>
        <v>135.81562500000001</v>
      </c>
      <c r="V128" s="197">
        <f t="shared" si="130"/>
        <v>44</v>
      </c>
      <c r="W128" s="197">
        <f t="shared" si="143"/>
        <v>15.09</v>
      </c>
      <c r="X128" s="158">
        <f t="shared" si="122"/>
        <v>150.9</v>
      </c>
      <c r="Y128" s="158">
        <v>15</v>
      </c>
      <c r="Z128" s="158">
        <f t="shared" si="131"/>
        <v>440</v>
      </c>
      <c r="AA128" s="158">
        <f t="shared" si="151"/>
        <v>605.9</v>
      </c>
      <c r="AC128" s="197" t="str">
        <f t="shared" si="100"/>
        <v>LORIENT…………………………………..</v>
      </c>
      <c r="AE128" s="202"/>
      <c r="AF128" s="203"/>
      <c r="AJ128" s="157">
        <f t="shared" si="144"/>
        <v>10</v>
      </c>
      <c r="AK128" s="157">
        <f t="shared" si="145"/>
        <v>0.3125</v>
      </c>
      <c r="AL128" s="197">
        <f t="shared" si="132"/>
        <v>4</v>
      </c>
      <c r="AN128" s="197">
        <f t="shared" si="133"/>
        <v>13.17</v>
      </c>
      <c r="AO128" s="197">
        <f t="shared" si="146"/>
        <v>131.69999999999999</v>
      </c>
      <c r="AP128" s="197">
        <f t="shared" si="134"/>
        <v>0.33333333333333331</v>
      </c>
      <c r="AQ128" s="197">
        <f t="shared" si="135"/>
        <v>4.3899999999999997</v>
      </c>
      <c r="AR128" s="197">
        <f t="shared" si="136"/>
        <v>136.08999999999997</v>
      </c>
      <c r="AS128" s="197">
        <f t="shared" si="137"/>
        <v>15.121111111111109</v>
      </c>
      <c r="AT128" s="197" t="str">
        <f t="shared" si="123"/>
        <v>LORIENT…………………………………..</v>
      </c>
      <c r="AU128" s="204">
        <f t="shared" si="124"/>
        <v>10</v>
      </c>
      <c r="AV128" s="197">
        <f t="shared" si="147"/>
        <v>11</v>
      </c>
      <c r="AX128" s="169" t="s">
        <v>600</v>
      </c>
      <c r="AY128" s="207">
        <v>79.900000000000006</v>
      </c>
      <c r="AZ128" s="196" t="s">
        <v>3</v>
      </c>
      <c r="BA128" s="169">
        <v>12</v>
      </c>
      <c r="BB128" s="197">
        <v>2</v>
      </c>
      <c r="BC128" s="197">
        <v>3</v>
      </c>
      <c r="BD128" s="197">
        <f t="shared" si="148"/>
        <v>5</v>
      </c>
    </row>
    <row r="129" spans="1:56" s="156" customFormat="1" ht="27" customHeight="1">
      <c r="A129" s="194" t="s">
        <v>476</v>
      </c>
      <c r="B129" s="195">
        <v>10</v>
      </c>
      <c r="C129" s="196" t="s">
        <v>541</v>
      </c>
      <c r="D129" s="197" t="s">
        <v>256</v>
      </c>
      <c r="E129" s="188">
        <f t="shared" si="138"/>
        <v>10</v>
      </c>
      <c r="F129" s="188">
        <f t="shared" si="139"/>
        <v>4</v>
      </c>
      <c r="G129" s="197">
        <f t="shared" si="125"/>
        <v>18.75</v>
      </c>
      <c r="H129" s="198">
        <f t="shared" si="126"/>
        <v>187.5</v>
      </c>
      <c r="I129" s="199">
        <f t="shared" si="127"/>
        <v>44</v>
      </c>
      <c r="J129" s="200">
        <f t="shared" si="128"/>
        <v>10</v>
      </c>
      <c r="K129" s="192">
        <f t="shared" si="140"/>
        <v>440</v>
      </c>
      <c r="L129" s="192">
        <v>140</v>
      </c>
      <c r="M129" s="201">
        <f t="shared" si="121"/>
        <v>767.5</v>
      </c>
      <c r="N129" s="169">
        <v>16.329999999999998</v>
      </c>
      <c r="O129" s="197">
        <v>0.78700000000000003</v>
      </c>
      <c r="P129" s="157">
        <v>0.25</v>
      </c>
      <c r="Q129" s="157">
        <f t="shared" si="149"/>
        <v>0.31558333333333333</v>
      </c>
      <c r="R129" s="197">
        <f t="shared" si="129"/>
        <v>10</v>
      </c>
      <c r="S129" s="197">
        <f t="shared" si="141"/>
        <v>0</v>
      </c>
      <c r="T129" s="157">
        <f t="shared" si="142"/>
        <v>10.315583333333333</v>
      </c>
      <c r="U129" s="197">
        <f t="shared" si="150"/>
        <v>168.4534758333333</v>
      </c>
      <c r="V129" s="197">
        <f t="shared" si="130"/>
        <v>44</v>
      </c>
      <c r="W129" s="197">
        <f t="shared" si="143"/>
        <v>18.72</v>
      </c>
      <c r="X129" s="158">
        <f t="shared" si="122"/>
        <v>187.2</v>
      </c>
      <c r="Y129" s="158">
        <v>15</v>
      </c>
      <c r="Z129" s="158">
        <f t="shared" si="131"/>
        <v>440</v>
      </c>
      <c r="AA129" s="158">
        <f t="shared" si="151"/>
        <v>642.20000000000005</v>
      </c>
      <c r="AC129" s="197" t="str">
        <f t="shared" si="100"/>
        <v>MADISON (Width 16'4")………………..</v>
      </c>
      <c r="AE129" s="202"/>
      <c r="AF129" s="203"/>
      <c r="AG129" s="197"/>
      <c r="AH129" s="197"/>
      <c r="AI129" s="197"/>
      <c r="AJ129" s="157">
        <f t="shared" si="144"/>
        <v>10</v>
      </c>
      <c r="AK129" s="157">
        <f t="shared" si="145"/>
        <v>0.31558333333333266</v>
      </c>
      <c r="AL129" s="197">
        <f t="shared" si="132"/>
        <v>4</v>
      </c>
      <c r="AN129" s="197">
        <f t="shared" si="133"/>
        <v>16.329999999999998</v>
      </c>
      <c r="AO129" s="197">
        <f t="shared" si="146"/>
        <v>163.29999999999998</v>
      </c>
      <c r="AP129" s="197">
        <f t="shared" si="134"/>
        <v>0.33333333333333331</v>
      </c>
      <c r="AQ129" s="197">
        <f t="shared" si="135"/>
        <v>5.4433333333333325</v>
      </c>
      <c r="AR129" s="197">
        <f t="shared" si="136"/>
        <v>168.74333333333331</v>
      </c>
      <c r="AS129" s="197">
        <f t="shared" si="137"/>
        <v>18.749259259259258</v>
      </c>
      <c r="AT129" s="197" t="str">
        <f t="shared" si="123"/>
        <v>MADISON (Width 16'4")………………..</v>
      </c>
      <c r="AU129" s="204">
        <f t="shared" si="124"/>
        <v>10</v>
      </c>
      <c r="AV129" s="197">
        <f t="shared" si="147"/>
        <v>11</v>
      </c>
      <c r="AX129" s="169" t="s">
        <v>95</v>
      </c>
      <c r="AY129" s="207">
        <v>48.1</v>
      </c>
      <c r="AZ129" s="196" t="s">
        <v>2</v>
      </c>
      <c r="BA129" s="169">
        <v>13.17</v>
      </c>
      <c r="BB129" s="197">
        <v>3</v>
      </c>
      <c r="BC129" s="197">
        <v>3</v>
      </c>
      <c r="BD129" s="197">
        <f t="shared" si="148"/>
        <v>6</v>
      </c>
    </row>
    <row r="130" spans="1:56" s="197" customFormat="1" ht="27" hidden="1" customHeight="1" thickTop="1" thickBot="1">
      <c r="A130" s="194" t="s">
        <v>477</v>
      </c>
      <c r="B130" s="195">
        <v>10</v>
      </c>
      <c r="C130" s="196" t="s">
        <v>2</v>
      </c>
      <c r="D130" s="197" t="s">
        <v>256</v>
      </c>
      <c r="E130" s="188">
        <f t="shared" si="138"/>
        <v>10</v>
      </c>
      <c r="F130" s="188">
        <f t="shared" si="139"/>
        <v>3</v>
      </c>
      <c r="G130" s="197">
        <f t="shared" si="125"/>
        <v>15</v>
      </c>
      <c r="H130" s="198">
        <f t="shared" si="126"/>
        <v>150</v>
      </c>
      <c r="I130" s="199">
        <f t="shared" si="127"/>
        <v>44</v>
      </c>
      <c r="J130" s="200">
        <f t="shared" si="128"/>
        <v>10</v>
      </c>
      <c r="K130" s="192">
        <f t="shared" si="140"/>
        <v>440</v>
      </c>
      <c r="L130" s="192">
        <v>140</v>
      </c>
      <c r="M130" s="201">
        <f t="shared" si="121"/>
        <v>730</v>
      </c>
      <c r="N130" s="169">
        <v>13.17</v>
      </c>
      <c r="O130" s="197">
        <v>0</v>
      </c>
      <c r="P130" s="157">
        <v>0.25</v>
      </c>
      <c r="Q130" s="157">
        <f t="shared" si="149"/>
        <v>0.25</v>
      </c>
      <c r="R130" s="197">
        <f t="shared" si="129"/>
        <v>10</v>
      </c>
      <c r="S130" s="197">
        <f t="shared" si="141"/>
        <v>0</v>
      </c>
      <c r="T130" s="157">
        <f t="shared" si="142"/>
        <v>10.25</v>
      </c>
      <c r="U130" s="197">
        <f t="shared" si="150"/>
        <v>134.99250000000001</v>
      </c>
      <c r="V130" s="197">
        <f t="shared" si="130"/>
        <v>44</v>
      </c>
      <c r="W130" s="197">
        <f t="shared" si="143"/>
        <v>15</v>
      </c>
      <c r="X130" s="158">
        <f t="shared" si="122"/>
        <v>150</v>
      </c>
      <c r="Y130" s="158">
        <v>15</v>
      </c>
      <c r="Z130" s="158">
        <f t="shared" si="131"/>
        <v>440</v>
      </c>
      <c r="AA130" s="158">
        <f t="shared" si="151"/>
        <v>605</v>
      </c>
      <c r="AC130" s="197" t="str">
        <f t="shared" si="100"/>
        <v>MAGNIFIKA 12MM ………………....</v>
      </c>
      <c r="AE130" s="202"/>
      <c r="AF130" s="203"/>
      <c r="AI130" s="156"/>
      <c r="AJ130" s="157">
        <f t="shared" si="144"/>
        <v>10</v>
      </c>
      <c r="AK130" s="157">
        <f t="shared" si="145"/>
        <v>0.25</v>
      </c>
      <c r="AL130" s="197">
        <f t="shared" si="132"/>
        <v>3</v>
      </c>
      <c r="AN130" s="197">
        <f t="shared" si="133"/>
        <v>13.17</v>
      </c>
      <c r="AO130" s="197">
        <f t="shared" si="146"/>
        <v>131.69999999999999</v>
      </c>
      <c r="AP130" s="197">
        <f t="shared" si="134"/>
        <v>0.25</v>
      </c>
      <c r="AQ130" s="197">
        <f t="shared" si="135"/>
        <v>3.2925</v>
      </c>
      <c r="AR130" s="197">
        <f t="shared" si="136"/>
        <v>134.99249999999998</v>
      </c>
      <c r="AS130" s="197">
        <f t="shared" si="137"/>
        <v>14.999166666666664</v>
      </c>
      <c r="AT130" s="197" t="str">
        <f t="shared" si="123"/>
        <v>MAGNIFIKA 12MM ………………....</v>
      </c>
      <c r="AU130" s="204">
        <f t="shared" si="124"/>
        <v>10</v>
      </c>
      <c r="AV130" s="197">
        <f t="shared" si="147"/>
        <v>11</v>
      </c>
      <c r="AX130" s="169" t="s">
        <v>22</v>
      </c>
      <c r="AY130" s="205">
        <v>92.5</v>
      </c>
      <c r="AZ130" s="196" t="s">
        <v>3</v>
      </c>
      <c r="BA130" s="169">
        <v>12</v>
      </c>
      <c r="BB130" s="197">
        <v>18</v>
      </c>
      <c r="BC130" s="197">
        <v>3</v>
      </c>
      <c r="BD130" s="197">
        <f t="shared" si="148"/>
        <v>21</v>
      </c>
    </row>
    <row r="131" spans="1:56" s="197" customFormat="1" ht="27" customHeight="1">
      <c r="A131" s="194" t="s">
        <v>478</v>
      </c>
      <c r="B131" s="195">
        <v>10</v>
      </c>
      <c r="C131" s="196" t="s">
        <v>2</v>
      </c>
      <c r="D131" s="197" t="s">
        <v>256</v>
      </c>
      <c r="E131" s="188">
        <f t="shared" si="138"/>
        <v>10</v>
      </c>
      <c r="F131" s="188">
        <f t="shared" si="139"/>
        <v>3</v>
      </c>
      <c r="G131" s="197">
        <f t="shared" si="125"/>
        <v>15</v>
      </c>
      <c r="H131" s="198">
        <f t="shared" si="126"/>
        <v>150</v>
      </c>
      <c r="I131" s="199">
        <f t="shared" si="127"/>
        <v>44</v>
      </c>
      <c r="J131" s="200">
        <f t="shared" si="128"/>
        <v>10</v>
      </c>
      <c r="K131" s="192">
        <f t="shared" si="140"/>
        <v>440</v>
      </c>
      <c r="L131" s="192">
        <v>140</v>
      </c>
      <c r="M131" s="201">
        <f t="shared" si="121"/>
        <v>730</v>
      </c>
      <c r="N131" s="169">
        <v>13.17</v>
      </c>
      <c r="O131" s="197">
        <v>0</v>
      </c>
      <c r="P131" s="157">
        <v>0.25</v>
      </c>
      <c r="Q131" s="157">
        <f t="shared" si="149"/>
        <v>0.25</v>
      </c>
      <c r="R131" s="197">
        <f t="shared" si="129"/>
        <v>10</v>
      </c>
      <c r="S131" s="197">
        <f t="shared" si="141"/>
        <v>0</v>
      </c>
      <c r="T131" s="157">
        <f t="shared" si="142"/>
        <v>10.25</v>
      </c>
      <c r="U131" s="197">
        <f t="shared" si="150"/>
        <v>134.99250000000001</v>
      </c>
      <c r="V131" s="197">
        <f t="shared" si="130"/>
        <v>44</v>
      </c>
      <c r="W131" s="197">
        <f t="shared" si="143"/>
        <v>15</v>
      </c>
      <c r="X131" s="158">
        <f t="shared" si="122"/>
        <v>150</v>
      </c>
      <c r="Y131" s="158">
        <v>15</v>
      </c>
      <c r="Z131" s="158">
        <f t="shared" si="131"/>
        <v>440</v>
      </c>
      <c r="AA131" s="158">
        <f t="shared" si="151"/>
        <v>605</v>
      </c>
      <c r="AC131" s="197" t="str">
        <f t="shared" si="100"/>
        <v>MAGNIFIKA 9MM ……………………</v>
      </c>
      <c r="AE131" s="202"/>
      <c r="AF131" s="203"/>
      <c r="AJ131" s="157">
        <f t="shared" si="144"/>
        <v>10</v>
      </c>
      <c r="AK131" s="157">
        <f t="shared" si="145"/>
        <v>0.25</v>
      </c>
      <c r="AL131" s="197">
        <f t="shared" si="132"/>
        <v>3</v>
      </c>
      <c r="AN131" s="197">
        <f t="shared" si="133"/>
        <v>13.17</v>
      </c>
      <c r="AO131" s="197">
        <f t="shared" si="146"/>
        <v>131.69999999999999</v>
      </c>
      <c r="AP131" s="197">
        <f t="shared" si="134"/>
        <v>0.25</v>
      </c>
      <c r="AQ131" s="197">
        <f t="shared" si="135"/>
        <v>3.2925</v>
      </c>
      <c r="AR131" s="197">
        <f t="shared" si="136"/>
        <v>134.99249999999998</v>
      </c>
      <c r="AS131" s="197">
        <f t="shared" si="137"/>
        <v>14.999166666666664</v>
      </c>
      <c r="AT131" s="197" t="str">
        <f t="shared" si="123"/>
        <v>MAGNIFIKA 9MM ……………………</v>
      </c>
      <c r="AU131" s="204">
        <f t="shared" si="124"/>
        <v>10</v>
      </c>
      <c r="AV131" s="197">
        <f t="shared" si="147"/>
        <v>11</v>
      </c>
      <c r="AX131" s="194" t="s">
        <v>235</v>
      </c>
      <c r="AY131" s="208">
        <v>49.9</v>
      </c>
      <c r="AZ131" s="196" t="s">
        <v>2</v>
      </c>
      <c r="BA131" s="169">
        <v>13.17</v>
      </c>
      <c r="BC131" s="197">
        <v>3</v>
      </c>
      <c r="BD131" s="197">
        <f t="shared" si="148"/>
        <v>3</v>
      </c>
    </row>
    <row r="132" spans="1:56" s="197" customFormat="1" ht="27" customHeight="1">
      <c r="A132" s="210" t="s">
        <v>479</v>
      </c>
      <c r="B132" s="195">
        <v>10</v>
      </c>
      <c r="C132" s="196" t="s">
        <v>2</v>
      </c>
      <c r="D132" s="197" t="s">
        <v>256</v>
      </c>
      <c r="E132" s="188">
        <f t="shared" si="138"/>
        <v>10</v>
      </c>
      <c r="F132" s="188">
        <f t="shared" si="139"/>
        <v>3</v>
      </c>
      <c r="G132" s="197">
        <f t="shared" si="125"/>
        <v>15</v>
      </c>
      <c r="H132" s="198">
        <f t="shared" si="126"/>
        <v>150</v>
      </c>
      <c r="I132" s="199">
        <f t="shared" si="127"/>
        <v>44</v>
      </c>
      <c r="J132" s="200">
        <f t="shared" si="128"/>
        <v>10</v>
      </c>
      <c r="K132" s="192">
        <f t="shared" si="140"/>
        <v>440</v>
      </c>
      <c r="L132" s="192">
        <v>140</v>
      </c>
      <c r="M132" s="201">
        <f t="shared" si="121"/>
        <v>730</v>
      </c>
      <c r="N132" s="169">
        <v>13.17</v>
      </c>
      <c r="O132" s="197">
        <v>0</v>
      </c>
      <c r="P132" s="157">
        <v>0.25</v>
      </c>
      <c r="Q132" s="157">
        <f t="shared" si="149"/>
        <v>0.25</v>
      </c>
      <c r="R132" s="197">
        <f t="shared" si="129"/>
        <v>10</v>
      </c>
      <c r="S132" s="197">
        <f t="shared" si="141"/>
        <v>0</v>
      </c>
      <c r="T132" s="157">
        <f t="shared" si="142"/>
        <v>10.25</v>
      </c>
      <c r="U132" s="197">
        <f t="shared" si="150"/>
        <v>134.99250000000001</v>
      </c>
      <c r="V132" s="197">
        <f t="shared" si="130"/>
        <v>44</v>
      </c>
      <c r="W132" s="197">
        <f t="shared" si="143"/>
        <v>15</v>
      </c>
      <c r="X132" s="158">
        <f t="shared" si="122"/>
        <v>150</v>
      </c>
      <c r="Y132" s="158">
        <v>15</v>
      </c>
      <c r="Z132" s="158">
        <f t="shared" si="131"/>
        <v>440</v>
      </c>
      <c r="AA132" s="158">
        <f t="shared" si="151"/>
        <v>605</v>
      </c>
      <c r="AC132" s="197" t="str">
        <f t="shared" si="100"/>
        <v>MAGNIFIKA HEATHERS…………..</v>
      </c>
      <c r="AE132" s="202"/>
      <c r="AF132" s="203"/>
      <c r="AJ132" s="157">
        <f t="shared" si="144"/>
        <v>10</v>
      </c>
      <c r="AK132" s="157">
        <f t="shared" si="145"/>
        <v>0.25</v>
      </c>
      <c r="AL132" s="197">
        <f t="shared" si="132"/>
        <v>3</v>
      </c>
      <c r="AN132" s="197">
        <f t="shared" si="133"/>
        <v>13.17</v>
      </c>
      <c r="AO132" s="197">
        <f t="shared" si="146"/>
        <v>131.69999999999999</v>
      </c>
      <c r="AP132" s="197">
        <f t="shared" si="134"/>
        <v>0.25</v>
      </c>
      <c r="AQ132" s="197">
        <f t="shared" si="135"/>
        <v>3.2925</v>
      </c>
      <c r="AR132" s="197">
        <f t="shared" si="136"/>
        <v>134.99249999999998</v>
      </c>
      <c r="AS132" s="197">
        <f t="shared" si="137"/>
        <v>14.999166666666664</v>
      </c>
      <c r="AT132" s="197" t="str">
        <f t="shared" si="123"/>
        <v>MAGNIFIKA HEATHERS…………..</v>
      </c>
      <c r="AU132" s="204">
        <f t="shared" si="124"/>
        <v>10</v>
      </c>
      <c r="AV132" s="197">
        <f t="shared" si="147"/>
        <v>11</v>
      </c>
      <c r="AX132" s="169" t="s">
        <v>169</v>
      </c>
      <c r="AY132" s="205">
        <v>45.05</v>
      </c>
      <c r="AZ132" s="196" t="s">
        <v>2</v>
      </c>
      <c r="BA132" s="169">
        <v>13.17</v>
      </c>
      <c r="BB132" s="197">
        <v>26</v>
      </c>
      <c r="BC132" s="197">
        <v>3</v>
      </c>
      <c r="BD132" s="197">
        <f t="shared" si="148"/>
        <v>29</v>
      </c>
    </row>
    <row r="133" spans="1:56" s="197" customFormat="1" ht="27" customHeight="1">
      <c r="A133" s="194" t="s">
        <v>480</v>
      </c>
      <c r="B133" s="195">
        <v>10</v>
      </c>
      <c r="C133" s="196" t="s">
        <v>3</v>
      </c>
      <c r="D133" s="197" t="s">
        <v>256</v>
      </c>
      <c r="E133" s="188">
        <f t="shared" si="138"/>
        <v>10</v>
      </c>
      <c r="F133" s="188">
        <f t="shared" si="139"/>
        <v>11</v>
      </c>
      <c r="G133" s="197">
        <f t="shared" si="125"/>
        <v>14.56</v>
      </c>
      <c r="H133" s="198">
        <f t="shared" si="126"/>
        <v>145.6</v>
      </c>
      <c r="I133" s="199">
        <f t="shared" si="127"/>
        <v>44</v>
      </c>
      <c r="J133" s="200">
        <f t="shared" si="128"/>
        <v>10</v>
      </c>
      <c r="K133" s="192">
        <f t="shared" si="140"/>
        <v>440</v>
      </c>
      <c r="L133" s="192">
        <v>140</v>
      </c>
      <c r="M133" s="201">
        <f t="shared" si="121"/>
        <v>725.6</v>
      </c>
      <c r="N133" s="169">
        <v>12</v>
      </c>
      <c r="O133" s="197">
        <v>7.9</v>
      </c>
      <c r="P133" s="157">
        <v>0.25</v>
      </c>
      <c r="Q133" s="157">
        <f t="shared" si="149"/>
        <v>0.90833333333333333</v>
      </c>
      <c r="R133" s="197">
        <f t="shared" si="129"/>
        <v>10</v>
      </c>
      <c r="S133" s="197">
        <f t="shared" si="141"/>
        <v>0</v>
      </c>
      <c r="T133" s="157">
        <f t="shared" si="142"/>
        <v>10.908333333333333</v>
      </c>
      <c r="U133" s="197">
        <f t="shared" si="150"/>
        <v>130.9</v>
      </c>
      <c r="V133" s="197">
        <f t="shared" si="130"/>
        <v>44</v>
      </c>
      <c r="W133" s="197">
        <f t="shared" si="143"/>
        <v>14.54</v>
      </c>
      <c r="X133" s="158">
        <f t="shared" si="122"/>
        <v>145.39999999999998</v>
      </c>
      <c r="Y133" s="158">
        <v>15</v>
      </c>
      <c r="Z133" s="158">
        <f t="shared" si="131"/>
        <v>440</v>
      </c>
      <c r="AA133" s="158">
        <f t="shared" si="151"/>
        <v>600.4</v>
      </c>
      <c r="AC133" s="197" t="str">
        <f t="shared" si="100"/>
        <v>MANHATTAN WEAVE (Width 12')……………….</v>
      </c>
      <c r="AE133" s="202"/>
      <c r="AF133" s="203"/>
      <c r="AJ133" s="157">
        <f t="shared" si="144"/>
        <v>10</v>
      </c>
      <c r="AK133" s="157">
        <f t="shared" si="145"/>
        <v>0.90833333333333321</v>
      </c>
      <c r="AL133" s="197">
        <f t="shared" si="132"/>
        <v>11</v>
      </c>
      <c r="AN133" s="197">
        <f t="shared" si="133"/>
        <v>12</v>
      </c>
      <c r="AO133" s="197">
        <f t="shared" si="146"/>
        <v>120</v>
      </c>
      <c r="AP133" s="197">
        <f t="shared" si="134"/>
        <v>0.91666666666666663</v>
      </c>
      <c r="AQ133" s="197">
        <f t="shared" si="135"/>
        <v>11</v>
      </c>
      <c r="AR133" s="197">
        <f t="shared" si="136"/>
        <v>131</v>
      </c>
      <c r="AS133" s="197">
        <f t="shared" si="137"/>
        <v>14.555555555555555</v>
      </c>
      <c r="AT133" s="197" t="str">
        <f t="shared" si="123"/>
        <v>MANHATTAN WEAVE (Width 12')……………….</v>
      </c>
      <c r="AU133" s="204">
        <f t="shared" si="124"/>
        <v>10</v>
      </c>
      <c r="AV133" s="197">
        <f t="shared" si="147"/>
        <v>11</v>
      </c>
      <c r="AX133" s="194" t="s">
        <v>236</v>
      </c>
      <c r="AY133" s="208">
        <v>47.9</v>
      </c>
      <c r="AZ133" s="196" t="s">
        <v>2</v>
      </c>
      <c r="BA133" s="169">
        <v>13.17</v>
      </c>
      <c r="BC133" s="197">
        <v>3</v>
      </c>
      <c r="BD133" s="197">
        <f t="shared" si="148"/>
        <v>3</v>
      </c>
    </row>
    <row r="134" spans="1:56" s="197" customFormat="1" ht="27" customHeight="1">
      <c r="A134" s="194" t="s">
        <v>481</v>
      </c>
      <c r="B134" s="195">
        <v>10</v>
      </c>
      <c r="C134" s="196" t="s">
        <v>2</v>
      </c>
      <c r="D134" s="197" t="s">
        <v>256</v>
      </c>
      <c r="E134" s="188">
        <f t="shared" si="138"/>
        <v>10</v>
      </c>
      <c r="F134" s="188">
        <f t="shared" si="139"/>
        <v>9</v>
      </c>
      <c r="G134" s="197">
        <f t="shared" si="125"/>
        <v>15.74</v>
      </c>
      <c r="H134" s="198">
        <f t="shared" si="126"/>
        <v>157.4</v>
      </c>
      <c r="I134" s="199">
        <f t="shared" si="127"/>
        <v>44</v>
      </c>
      <c r="J134" s="200">
        <f t="shared" si="128"/>
        <v>10</v>
      </c>
      <c r="K134" s="192">
        <f t="shared" si="140"/>
        <v>440</v>
      </c>
      <c r="L134" s="192">
        <v>140</v>
      </c>
      <c r="M134" s="201">
        <f t="shared" si="121"/>
        <v>737.4</v>
      </c>
      <c r="N134" s="169">
        <v>13.17</v>
      </c>
      <c r="O134" s="197">
        <v>5.51</v>
      </c>
      <c r="P134" s="157">
        <v>0.25</v>
      </c>
      <c r="Q134" s="157">
        <f t="shared" si="149"/>
        <v>0.70916666666666672</v>
      </c>
      <c r="R134" s="197">
        <f t="shared" si="129"/>
        <v>10</v>
      </c>
      <c r="S134" s="197">
        <f t="shared" si="141"/>
        <v>0</v>
      </c>
      <c r="T134" s="157">
        <f t="shared" si="142"/>
        <v>10.709166666666667</v>
      </c>
      <c r="U134" s="197">
        <f t="shared" si="150"/>
        <v>141.039725</v>
      </c>
      <c r="V134" s="197">
        <f t="shared" si="130"/>
        <v>44</v>
      </c>
      <c r="W134" s="197">
        <f t="shared" si="143"/>
        <v>15.67</v>
      </c>
      <c r="X134" s="158">
        <f t="shared" si="122"/>
        <v>156.69999999999999</v>
      </c>
      <c r="Y134" s="158">
        <v>15</v>
      </c>
      <c r="Z134" s="158">
        <f t="shared" si="131"/>
        <v>440</v>
      </c>
      <c r="AA134" s="158">
        <f t="shared" si="151"/>
        <v>611.70000000000005</v>
      </c>
      <c r="AC134" s="197" t="str">
        <f t="shared" si="100"/>
        <v>MANTA…………………………………….</v>
      </c>
      <c r="AE134" s="202"/>
      <c r="AF134" s="203"/>
      <c r="AJ134" s="157">
        <f t="shared" si="144"/>
        <v>10</v>
      </c>
      <c r="AK134" s="157">
        <f t="shared" si="145"/>
        <v>0.7091666666666665</v>
      </c>
      <c r="AL134" s="197">
        <f t="shared" si="132"/>
        <v>9</v>
      </c>
      <c r="AN134" s="197">
        <f t="shared" si="133"/>
        <v>13.17</v>
      </c>
      <c r="AO134" s="197">
        <f t="shared" si="146"/>
        <v>131.69999999999999</v>
      </c>
      <c r="AP134" s="197">
        <f t="shared" si="134"/>
        <v>0.75</v>
      </c>
      <c r="AQ134" s="197">
        <f t="shared" si="135"/>
        <v>9.8774999999999995</v>
      </c>
      <c r="AR134" s="197">
        <f t="shared" si="136"/>
        <v>141.57749999999999</v>
      </c>
      <c r="AS134" s="197">
        <f t="shared" si="137"/>
        <v>15.730833333333331</v>
      </c>
      <c r="AT134" s="197" t="str">
        <f t="shared" si="123"/>
        <v>MANTA…………………………………….</v>
      </c>
      <c r="AU134" s="204">
        <f t="shared" si="124"/>
        <v>10</v>
      </c>
      <c r="AV134" s="197">
        <f t="shared" si="147"/>
        <v>11</v>
      </c>
      <c r="AX134" s="169" t="s">
        <v>23</v>
      </c>
      <c r="AY134" s="205">
        <v>34.75</v>
      </c>
      <c r="AZ134" s="196" t="s">
        <v>3</v>
      </c>
      <c r="BA134" s="169">
        <v>12</v>
      </c>
      <c r="BB134" s="197">
        <v>5</v>
      </c>
      <c r="BC134" s="197">
        <v>3</v>
      </c>
      <c r="BD134" s="197">
        <f t="shared" si="148"/>
        <v>8</v>
      </c>
    </row>
    <row r="135" spans="1:56" s="156" customFormat="1" ht="27" customHeight="1">
      <c r="A135" s="194" t="s">
        <v>482</v>
      </c>
      <c r="B135" s="195">
        <v>10</v>
      </c>
      <c r="C135" s="196" t="s">
        <v>2</v>
      </c>
      <c r="D135" s="197" t="s">
        <v>256</v>
      </c>
      <c r="E135" s="188">
        <f t="shared" si="138"/>
        <v>11</v>
      </c>
      <c r="F135" s="188">
        <f t="shared" si="139"/>
        <v>9</v>
      </c>
      <c r="G135" s="197">
        <f t="shared" si="125"/>
        <v>17.200000000000003</v>
      </c>
      <c r="H135" s="198">
        <f t="shared" si="126"/>
        <v>172</v>
      </c>
      <c r="I135" s="199">
        <f t="shared" si="127"/>
        <v>44</v>
      </c>
      <c r="J135" s="200">
        <f t="shared" si="128"/>
        <v>10</v>
      </c>
      <c r="K135" s="192">
        <f t="shared" si="140"/>
        <v>440</v>
      </c>
      <c r="L135" s="192">
        <v>140</v>
      </c>
      <c r="M135" s="201">
        <f t="shared" si="121"/>
        <v>752</v>
      </c>
      <c r="N135" s="169">
        <v>13.17</v>
      </c>
      <c r="O135" s="197">
        <v>18.5</v>
      </c>
      <c r="P135" s="157">
        <v>0.25</v>
      </c>
      <c r="Q135" s="157">
        <f t="shared" si="149"/>
        <v>1.7916666666666667</v>
      </c>
      <c r="R135" s="197">
        <f t="shared" si="129"/>
        <v>10</v>
      </c>
      <c r="S135" s="197">
        <f t="shared" si="141"/>
        <v>0</v>
      </c>
      <c r="T135" s="157">
        <f t="shared" si="142"/>
        <v>11.791666666666666</v>
      </c>
      <c r="U135" s="197">
        <f t="shared" si="150"/>
        <v>155.29624999999999</v>
      </c>
      <c r="V135" s="197">
        <f t="shared" si="130"/>
        <v>44</v>
      </c>
      <c r="W135" s="197">
        <f t="shared" si="143"/>
        <v>17.260000000000002</v>
      </c>
      <c r="X135" s="158">
        <f t="shared" si="122"/>
        <v>172.60000000000002</v>
      </c>
      <c r="Y135" s="158">
        <v>15</v>
      </c>
      <c r="Z135" s="158">
        <f t="shared" si="131"/>
        <v>440</v>
      </c>
      <c r="AA135" s="158">
        <f t="shared" si="151"/>
        <v>627.6</v>
      </c>
      <c r="AC135" s="197" t="str">
        <f t="shared" si="100"/>
        <v>MAPLE ………………………………………………</v>
      </c>
      <c r="AE135" s="202"/>
      <c r="AF135" s="203"/>
      <c r="AG135" s="197"/>
      <c r="AH135" s="197"/>
      <c r="AI135" s="197"/>
      <c r="AJ135" s="157">
        <f t="shared" si="144"/>
        <v>11</v>
      </c>
      <c r="AK135" s="157">
        <f t="shared" si="145"/>
        <v>0.79166666666666607</v>
      </c>
      <c r="AL135" s="197">
        <f t="shared" si="132"/>
        <v>9</v>
      </c>
      <c r="AN135" s="197">
        <f t="shared" si="133"/>
        <v>13.17</v>
      </c>
      <c r="AO135" s="197">
        <f t="shared" si="146"/>
        <v>144.87</v>
      </c>
      <c r="AP135" s="197">
        <f t="shared" si="134"/>
        <v>0.75</v>
      </c>
      <c r="AQ135" s="197">
        <f t="shared" si="135"/>
        <v>9.8774999999999995</v>
      </c>
      <c r="AR135" s="197">
        <f t="shared" si="136"/>
        <v>154.7475</v>
      </c>
      <c r="AS135" s="197">
        <f t="shared" si="137"/>
        <v>17.194166666666668</v>
      </c>
      <c r="AT135" s="197" t="str">
        <f t="shared" si="123"/>
        <v>MAPLE ………………………………………………</v>
      </c>
      <c r="AU135" s="204">
        <f t="shared" si="124"/>
        <v>10</v>
      </c>
      <c r="AV135" s="197">
        <f t="shared" si="147"/>
        <v>11</v>
      </c>
      <c r="AX135" s="169" t="s">
        <v>601</v>
      </c>
      <c r="AY135" s="205">
        <v>22.9</v>
      </c>
      <c r="AZ135" s="196" t="s">
        <v>2</v>
      </c>
      <c r="BA135" s="169">
        <v>13.17</v>
      </c>
      <c r="BB135" s="197"/>
      <c r="BC135" s="197">
        <v>3</v>
      </c>
      <c r="BD135" s="197">
        <f t="shared" si="148"/>
        <v>3</v>
      </c>
    </row>
    <row r="136" spans="1:56" s="197" customFormat="1" ht="27" customHeight="1">
      <c r="A136" s="194" t="s">
        <v>483</v>
      </c>
      <c r="B136" s="195">
        <v>10</v>
      </c>
      <c r="C136" s="196" t="s">
        <v>3</v>
      </c>
      <c r="D136" s="197" t="s">
        <v>256</v>
      </c>
      <c r="E136" s="188">
        <f t="shared" si="138"/>
        <v>10</v>
      </c>
      <c r="F136" s="188">
        <f t="shared" si="139"/>
        <v>4</v>
      </c>
      <c r="G136" s="197">
        <f t="shared" si="125"/>
        <v>13.78</v>
      </c>
      <c r="H136" s="198">
        <f t="shared" si="126"/>
        <v>137.80000000000001</v>
      </c>
      <c r="I136" s="199">
        <f t="shared" si="127"/>
        <v>44</v>
      </c>
      <c r="J136" s="200">
        <f t="shared" si="128"/>
        <v>10</v>
      </c>
      <c r="K136" s="192">
        <f t="shared" si="140"/>
        <v>440</v>
      </c>
      <c r="L136" s="192">
        <v>140</v>
      </c>
      <c r="M136" s="201">
        <f t="shared" si="121"/>
        <v>717.8</v>
      </c>
      <c r="N136" s="169">
        <v>12</v>
      </c>
      <c r="O136" s="197">
        <v>0.875</v>
      </c>
      <c r="P136" s="157">
        <v>0.25</v>
      </c>
      <c r="Q136" s="157">
        <f t="shared" si="149"/>
        <v>0.32291666666666669</v>
      </c>
      <c r="R136" s="197">
        <f t="shared" si="129"/>
        <v>10</v>
      </c>
      <c r="S136" s="197">
        <f t="shared" si="141"/>
        <v>0</v>
      </c>
      <c r="T136" s="157">
        <f t="shared" si="142"/>
        <v>10.322916666666666</v>
      </c>
      <c r="U136" s="197">
        <f t="shared" si="150"/>
        <v>123.875</v>
      </c>
      <c r="V136" s="197">
        <f t="shared" si="130"/>
        <v>44</v>
      </c>
      <c r="W136" s="197">
        <f t="shared" si="143"/>
        <v>13.76</v>
      </c>
      <c r="X136" s="158">
        <f t="shared" si="122"/>
        <v>137.6</v>
      </c>
      <c r="Y136" s="158">
        <v>15</v>
      </c>
      <c r="Z136" s="158">
        <f t="shared" si="131"/>
        <v>440</v>
      </c>
      <c r="AA136" s="158">
        <f t="shared" si="151"/>
        <v>592.6</v>
      </c>
      <c r="AC136" s="197" t="str">
        <f t="shared" si="100"/>
        <v xml:space="preserve">MARQUETRY (Width 12')……………………….. </v>
      </c>
      <c r="AE136" s="202"/>
      <c r="AF136" s="203"/>
      <c r="AI136" s="156"/>
      <c r="AJ136" s="157">
        <f t="shared" si="144"/>
        <v>10</v>
      </c>
      <c r="AK136" s="157">
        <f t="shared" si="145"/>
        <v>0.32291666666666607</v>
      </c>
      <c r="AL136" s="197">
        <f t="shared" si="132"/>
        <v>4</v>
      </c>
      <c r="AN136" s="197">
        <f t="shared" si="133"/>
        <v>12</v>
      </c>
      <c r="AO136" s="197">
        <f t="shared" si="146"/>
        <v>120</v>
      </c>
      <c r="AP136" s="197">
        <f t="shared" si="134"/>
        <v>0.33333333333333331</v>
      </c>
      <c r="AQ136" s="197">
        <f t="shared" si="135"/>
        <v>4</v>
      </c>
      <c r="AR136" s="197">
        <f t="shared" si="136"/>
        <v>124</v>
      </c>
      <c r="AS136" s="197">
        <f t="shared" si="137"/>
        <v>13.777777777777779</v>
      </c>
      <c r="AT136" s="197" t="str">
        <f t="shared" si="123"/>
        <v xml:space="preserve">MARQUETRY (Width 12')……………………….. </v>
      </c>
      <c r="AU136" s="204">
        <f t="shared" si="124"/>
        <v>10</v>
      </c>
      <c r="AV136" s="197">
        <f t="shared" si="147"/>
        <v>11</v>
      </c>
      <c r="AX136" s="194" t="s">
        <v>234</v>
      </c>
      <c r="AY136" s="208">
        <v>32.9</v>
      </c>
      <c r="AZ136" s="196" t="s">
        <v>3</v>
      </c>
      <c r="BA136" s="169">
        <v>12</v>
      </c>
      <c r="BB136" s="197">
        <v>3</v>
      </c>
      <c r="BC136" s="197">
        <v>3</v>
      </c>
      <c r="BD136" s="197">
        <f t="shared" si="148"/>
        <v>6</v>
      </c>
    </row>
    <row r="137" spans="1:56" s="197" customFormat="1" ht="27" customHeight="1">
      <c r="A137" s="194" t="s">
        <v>484</v>
      </c>
      <c r="B137" s="195">
        <v>10</v>
      </c>
      <c r="C137" s="196" t="s">
        <v>2</v>
      </c>
      <c r="D137" s="197" t="s">
        <v>256</v>
      </c>
      <c r="E137" s="188">
        <f t="shared" si="138"/>
        <v>10</v>
      </c>
      <c r="F137" s="188">
        <f t="shared" si="139"/>
        <v>7</v>
      </c>
      <c r="G137" s="197">
        <f t="shared" si="125"/>
        <v>15.49</v>
      </c>
      <c r="H137" s="198">
        <f t="shared" si="126"/>
        <v>154.9</v>
      </c>
      <c r="I137" s="199">
        <f t="shared" si="127"/>
        <v>44</v>
      </c>
      <c r="J137" s="200">
        <f t="shared" si="128"/>
        <v>10</v>
      </c>
      <c r="K137" s="192">
        <f t="shared" si="140"/>
        <v>440</v>
      </c>
      <c r="L137" s="192">
        <v>140</v>
      </c>
      <c r="M137" s="201">
        <f t="shared" si="121"/>
        <v>734.9</v>
      </c>
      <c r="N137" s="169">
        <v>13.17</v>
      </c>
      <c r="O137" s="197">
        <v>3.94</v>
      </c>
      <c r="P137" s="157">
        <v>0.25</v>
      </c>
      <c r="Q137" s="157">
        <f t="shared" si="149"/>
        <v>0.57833333333333337</v>
      </c>
      <c r="R137" s="197">
        <f t="shared" si="129"/>
        <v>10</v>
      </c>
      <c r="S137" s="197">
        <f t="shared" si="141"/>
        <v>0</v>
      </c>
      <c r="T137" s="157">
        <f t="shared" si="142"/>
        <v>10.578333333333333</v>
      </c>
      <c r="U137" s="197">
        <f t="shared" si="150"/>
        <v>139.31665000000001</v>
      </c>
      <c r="V137" s="197">
        <f t="shared" si="130"/>
        <v>44</v>
      </c>
      <c r="W137" s="197">
        <f t="shared" si="143"/>
        <v>15.48</v>
      </c>
      <c r="X137" s="158">
        <f t="shared" si="122"/>
        <v>154.80000000000001</v>
      </c>
      <c r="Y137" s="158">
        <v>15</v>
      </c>
      <c r="Z137" s="158">
        <f t="shared" si="131"/>
        <v>440</v>
      </c>
      <c r="AA137" s="158">
        <f t="shared" si="151"/>
        <v>609.79999999999995</v>
      </c>
      <c r="AC137" s="197" t="str">
        <f t="shared" si="100"/>
        <v>MERCER ST. II ………………………….</v>
      </c>
      <c r="AE137" s="202"/>
      <c r="AF137" s="203"/>
      <c r="AJ137" s="157">
        <f t="shared" si="144"/>
        <v>10</v>
      </c>
      <c r="AK137" s="157">
        <f t="shared" si="145"/>
        <v>0.57833333333333314</v>
      </c>
      <c r="AL137" s="197">
        <f t="shared" si="132"/>
        <v>7</v>
      </c>
      <c r="AN137" s="197">
        <f t="shared" si="133"/>
        <v>13.17</v>
      </c>
      <c r="AO137" s="197">
        <f t="shared" si="146"/>
        <v>131.69999999999999</v>
      </c>
      <c r="AP137" s="197">
        <f t="shared" si="134"/>
        <v>0.58333333333333337</v>
      </c>
      <c r="AQ137" s="197">
        <f t="shared" si="135"/>
        <v>7.6825000000000001</v>
      </c>
      <c r="AR137" s="197">
        <f t="shared" si="136"/>
        <v>139.38249999999999</v>
      </c>
      <c r="AS137" s="197">
        <f t="shared" si="137"/>
        <v>15.486944444444443</v>
      </c>
      <c r="AT137" s="197" t="str">
        <f t="shared" si="123"/>
        <v>MERCER ST. II ………………………….</v>
      </c>
      <c r="AU137" s="204">
        <f t="shared" si="124"/>
        <v>10</v>
      </c>
      <c r="AV137" s="197">
        <f t="shared" si="147"/>
        <v>11</v>
      </c>
      <c r="AX137" s="194" t="s">
        <v>233</v>
      </c>
      <c r="AY137" s="208">
        <v>32.9</v>
      </c>
      <c r="AZ137" s="196" t="s">
        <v>2</v>
      </c>
      <c r="BA137" s="169">
        <v>13.17</v>
      </c>
      <c r="BB137" s="197">
        <v>0</v>
      </c>
      <c r="BC137" s="197">
        <v>3</v>
      </c>
      <c r="BD137" s="197">
        <f t="shared" si="148"/>
        <v>3</v>
      </c>
    </row>
    <row r="138" spans="1:56" s="197" customFormat="1" ht="27" customHeight="1">
      <c r="A138" s="194" t="s">
        <v>485</v>
      </c>
      <c r="B138" s="195">
        <v>10</v>
      </c>
      <c r="C138" s="196" t="s">
        <v>541</v>
      </c>
      <c r="D138" s="197" t="s">
        <v>256</v>
      </c>
      <c r="E138" s="188">
        <f t="shared" si="138"/>
        <v>10</v>
      </c>
      <c r="F138" s="188">
        <f t="shared" si="139"/>
        <v>9</v>
      </c>
      <c r="G138" s="197">
        <f t="shared" si="125"/>
        <v>19.510000000000002</v>
      </c>
      <c r="H138" s="198">
        <f t="shared" si="126"/>
        <v>195.1</v>
      </c>
      <c r="I138" s="199">
        <f t="shared" si="127"/>
        <v>44</v>
      </c>
      <c r="J138" s="200">
        <f t="shared" si="128"/>
        <v>10</v>
      </c>
      <c r="K138" s="192">
        <f t="shared" si="140"/>
        <v>440</v>
      </c>
      <c r="L138" s="192">
        <v>140</v>
      </c>
      <c r="M138" s="201">
        <f t="shared" si="121"/>
        <v>775.1</v>
      </c>
      <c r="N138" s="169">
        <v>16.329999999999998</v>
      </c>
      <c r="O138" s="197">
        <v>5.51</v>
      </c>
      <c r="P138" s="157">
        <v>0.25</v>
      </c>
      <c r="Q138" s="157">
        <f t="shared" si="149"/>
        <v>0.70916666666666672</v>
      </c>
      <c r="R138" s="197">
        <f t="shared" si="129"/>
        <v>10</v>
      </c>
      <c r="S138" s="197">
        <f t="shared" si="141"/>
        <v>0</v>
      </c>
      <c r="T138" s="157">
        <f t="shared" si="142"/>
        <v>10.709166666666667</v>
      </c>
      <c r="U138" s="197">
        <f t="shared" si="150"/>
        <v>174.88069166666665</v>
      </c>
      <c r="V138" s="197">
        <f t="shared" si="130"/>
        <v>44</v>
      </c>
      <c r="W138" s="197">
        <f t="shared" si="143"/>
        <v>19.43</v>
      </c>
      <c r="X138" s="158">
        <f t="shared" si="122"/>
        <v>194.3</v>
      </c>
      <c r="Y138" s="158">
        <v>15</v>
      </c>
      <c r="Z138" s="158">
        <f t="shared" si="131"/>
        <v>440</v>
      </c>
      <c r="AA138" s="158">
        <f t="shared" si="151"/>
        <v>649.29999999999995</v>
      </c>
      <c r="AC138" s="197" t="str">
        <f t="shared" ref="AC138:AC200" si="152">+A138</f>
        <v>METROPOLITAN ( Width 16'4")……….</v>
      </c>
      <c r="AE138" s="202"/>
      <c r="AF138" s="203"/>
      <c r="AJ138" s="157">
        <f t="shared" si="144"/>
        <v>10</v>
      </c>
      <c r="AK138" s="157">
        <f t="shared" si="145"/>
        <v>0.7091666666666665</v>
      </c>
      <c r="AL138" s="197">
        <f t="shared" si="132"/>
        <v>9</v>
      </c>
      <c r="AN138" s="197">
        <f t="shared" si="133"/>
        <v>16.329999999999998</v>
      </c>
      <c r="AO138" s="197">
        <f t="shared" si="146"/>
        <v>163.29999999999998</v>
      </c>
      <c r="AP138" s="197">
        <f t="shared" si="134"/>
        <v>0.75</v>
      </c>
      <c r="AQ138" s="197">
        <f t="shared" si="135"/>
        <v>12.247499999999999</v>
      </c>
      <c r="AR138" s="197">
        <f t="shared" si="136"/>
        <v>175.54749999999999</v>
      </c>
      <c r="AS138" s="197">
        <f t="shared" si="137"/>
        <v>19.505277777777778</v>
      </c>
      <c r="AT138" s="197" t="str">
        <f t="shared" si="123"/>
        <v>METROPOLITAN ( Width 16'4")……….</v>
      </c>
      <c r="AU138" s="204">
        <f t="shared" si="124"/>
        <v>10</v>
      </c>
      <c r="AV138" s="197">
        <f t="shared" si="147"/>
        <v>11</v>
      </c>
      <c r="AX138" s="169" t="s">
        <v>24</v>
      </c>
      <c r="AY138" s="205">
        <v>56.5</v>
      </c>
      <c r="AZ138" s="196" t="s">
        <v>3</v>
      </c>
      <c r="BA138" s="169">
        <v>12</v>
      </c>
      <c r="BB138" s="197">
        <v>3</v>
      </c>
      <c r="BC138" s="197">
        <v>3</v>
      </c>
      <c r="BD138" s="197">
        <f t="shared" si="148"/>
        <v>6</v>
      </c>
    </row>
    <row r="139" spans="1:56" s="197" customFormat="1" ht="27" customHeight="1">
      <c r="A139" s="194" t="s">
        <v>486</v>
      </c>
      <c r="B139" s="195">
        <v>10</v>
      </c>
      <c r="C139" s="196" t="s">
        <v>2</v>
      </c>
      <c r="D139" s="197" t="s">
        <v>256</v>
      </c>
      <c r="E139" s="188">
        <f t="shared" si="138"/>
        <v>10</v>
      </c>
      <c r="F139" s="188">
        <f t="shared" si="139"/>
        <v>11</v>
      </c>
      <c r="G139" s="197">
        <f t="shared" si="125"/>
        <v>15.98</v>
      </c>
      <c r="H139" s="198">
        <f t="shared" si="126"/>
        <v>159.80000000000001</v>
      </c>
      <c r="I139" s="199">
        <f t="shared" si="127"/>
        <v>44</v>
      </c>
      <c r="J139" s="200">
        <f t="shared" si="128"/>
        <v>10</v>
      </c>
      <c r="K139" s="192">
        <f t="shared" si="140"/>
        <v>440</v>
      </c>
      <c r="L139" s="192">
        <v>140</v>
      </c>
      <c r="M139" s="201">
        <f t="shared" si="121"/>
        <v>739.8</v>
      </c>
      <c r="N139" s="169">
        <v>13.17</v>
      </c>
      <c r="O139" s="197">
        <v>7.6</v>
      </c>
      <c r="P139" s="157">
        <v>0.25</v>
      </c>
      <c r="Q139" s="157">
        <f t="shared" si="149"/>
        <v>0.8833333333333333</v>
      </c>
      <c r="R139" s="197">
        <f t="shared" si="129"/>
        <v>10</v>
      </c>
      <c r="S139" s="197">
        <f t="shared" si="141"/>
        <v>0</v>
      </c>
      <c r="T139" s="157">
        <f t="shared" si="142"/>
        <v>10.883333333333333</v>
      </c>
      <c r="U139" s="197">
        <f t="shared" si="150"/>
        <v>143.33349999999999</v>
      </c>
      <c r="V139" s="197">
        <f t="shared" si="130"/>
        <v>44</v>
      </c>
      <c r="W139" s="197">
        <f t="shared" si="143"/>
        <v>15.93</v>
      </c>
      <c r="X139" s="158">
        <f t="shared" si="122"/>
        <v>159.30000000000001</v>
      </c>
      <c r="Y139" s="158">
        <v>15</v>
      </c>
      <c r="Z139" s="158">
        <f t="shared" si="131"/>
        <v>440</v>
      </c>
      <c r="AA139" s="158">
        <f t="shared" si="151"/>
        <v>614.29999999999995</v>
      </c>
      <c r="AC139" s="197" t="str">
        <f t="shared" si="152"/>
        <v>MIRADOR MULTI-MIX……………………….</v>
      </c>
      <c r="AE139" s="202"/>
      <c r="AF139" s="203"/>
      <c r="AJ139" s="157">
        <f t="shared" si="144"/>
        <v>10</v>
      </c>
      <c r="AK139" s="157">
        <f t="shared" si="145"/>
        <v>0.88333333333333286</v>
      </c>
      <c r="AL139" s="197">
        <f t="shared" si="132"/>
        <v>11</v>
      </c>
      <c r="AN139" s="197">
        <f t="shared" si="133"/>
        <v>13.17</v>
      </c>
      <c r="AO139" s="197">
        <f t="shared" si="146"/>
        <v>131.69999999999999</v>
      </c>
      <c r="AP139" s="197">
        <f t="shared" si="134"/>
        <v>0.91666666666666663</v>
      </c>
      <c r="AQ139" s="197">
        <f t="shared" si="135"/>
        <v>12.0725</v>
      </c>
      <c r="AR139" s="197">
        <f t="shared" si="136"/>
        <v>143.77249999999998</v>
      </c>
      <c r="AS139" s="197">
        <f t="shared" si="137"/>
        <v>15.974722222222219</v>
      </c>
      <c r="AT139" s="197" t="str">
        <f t="shared" si="123"/>
        <v>MIRADOR MULTI-MIX……………………….</v>
      </c>
      <c r="AU139" s="204">
        <f t="shared" si="124"/>
        <v>10</v>
      </c>
      <c r="AV139" s="197">
        <f t="shared" si="147"/>
        <v>11</v>
      </c>
      <c r="AX139" s="169" t="s">
        <v>170</v>
      </c>
      <c r="AY139" s="205">
        <v>69.2</v>
      </c>
      <c r="AZ139" s="196" t="s">
        <v>3</v>
      </c>
      <c r="BA139" s="169">
        <v>12</v>
      </c>
      <c r="BB139" s="197">
        <v>0</v>
      </c>
      <c r="BC139" s="197">
        <v>3</v>
      </c>
      <c r="BD139" s="197">
        <f t="shared" si="148"/>
        <v>3</v>
      </c>
    </row>
    <row r="140" spans="1:56" s="156" customFormat="1" ht="27" customHeight="1">
      <c r="A140" s="194" t="s">
        <v>487</v>
      </c>
      <c r="B140" s="195">
        <v>10</v>
      </c>
      <c r="C140" s="196" t="s">
        <v>2</v>
      </c>
      <c r="D140" s="197" t="s">
        <v>256</v>
      </c>
      <c r="E140" s="188">
        <f t="shared" si="138"/>
        <v>10</v>
      </c>
      <c r="F140" s="188">
        <f t="shared" si="139"/>
        <v>11</v>
      </c>
      <c r="G140" s="197">
        <f t="shared" si="125"/>
        <v>15.98</v>
      </c>
      <c r="H140" s="198">
        <f t="shared" si="126"/>
        <v>159.80000000000001</v>
      </c>
      <c r="I140" s="199">
        <f t="shared" si="127"/>
        <v>44</v>
      </c>
      <c r="J140" s="200">
        <f t="shared" si="128"/>
        <v>10</v>
      </c>
      <c r="K140" s="192">
        <f t="shared" si="140"/>
        <v>440</v>
      </c>
      <c r="L140" s="192">
        <v>140</v>
      </c>
      <c r="M140" s="201">
        <f t="shared" si="121"/>
        <v>739.8</v>
      </c>
      <c r="N140" s="169">
        <v>13.17</v>
      </c>
      <c r="O140" s="197">
        <v>7.6</v>
      </c>
      <c r="P140" s="157">
        <v>0.25</v>
      </c>
      <c r="Q140" s="157">
        <f t="shared" si="149"/>
        <v>0.8833333333333333</v>
      </c>
      <c r="R140" s="197">
        <f t="shared" si="129"/>
        <v>10</v>
      </c>
      <c r="S140" s="197">
        <f t="shared" si="141"/>
        <v>0</v>
      </c>
      <c r="T140" s="157">
        <f t="shared" si="142"/>
        <v>10.883333333333333</v>
      </c>
      <c r="U140" s="197">
        <f t="shared" si="150"/>
        <v>143.33349999999999</v>
      </c>
      <c r="V140" s="197">
        <f t="shared" si="130"/>
        <v>44</v>
      </c>
      <c r="W140" s="197">
        <f t="shared" si="143"/>
        <v>15.93</v>
      </c>
      <c r="X140" s="158">
        <f t="shared" si="122"/>
        <v>159.30000000000001</v>
      </c>
      <c r="Y140" s="158">
        <v>15</v>
      </c>
      <c r="Z140" s="158">
        <f t="shared" si="131"/>
        <v>440</v>
      </c>
      <c r="AA140" s="158">
        <f t="shared" si="151"/>
        <v>614.29999999999995</v>
      </c>
      <c r="AC140" s="197" t="str">
        <f t="shared" si="152"/>
        <v>MIRADOR PREMIUM WHITE……………………….</v>
      </c>
      <c r="AE140" s="202"/>
      <c r="AF140" s="203"/>
      <c r="AG140" s="197"/>
      <c r="AH140" s="197"/>
      <c r="AI140" s="197"/>
      <c r="AJ140" s="157">
        <f t="shared" si="144"/>
        <v>10</v>
      </c>
      <c r="AK140" s="157">
        <f t="shared" si="145"/>
        <v>0.88333333333333286</v>
      </c>
      <c r="AL140" s="197">
        <f t="shared" si="132"/>
        <v>11</v>
      </c>
      <c r="AN140" s="197">
        <f t="shared" si="133"/>
        <v>13.17</v>
      </c>
      <c r="AO140" s="197">
        <f t="shared" si="146"/>
        <v>131.69999999999999</v>
      </c>
      <c r="AP140" s="197">
        <f t="shared" si="134"/>
        <v>0.91666666666666663</v>
      </c>
      <c r="AQ140" s="197">
        <f t="shared" si="135"/>
        <v>12.0725</v>
      </c>
      <c r="AR140" s="197">
        <f t="shared" si="136"/>
        <v>143.77249999999998</v>
      </c>
      <c r="AS140" s="197">
        <f t="shared" si="137"/>
        <v>15.974722222222219</v>
      </c>
      <c r="AT140" s="197" t="str">
        <f t="shared" si="123"/>
        <v>MIRADOR PREMIUM WHITE……………………….</v>
      </c>
      <c r="AU140" s="204">
        <f t="shared" si="124"/>
        <v>10</v>
      </c>
      <c r="AV140" s="197">
        <f t="shared" si="147"/>
        <v>11</v>
      </c>
      <c r="AX140" s="194" t="s">
        <v>602</v>
      </c>
      <c r="AY140" s="208">
        <v>22.9</v>
      </c>
      <c r="AZ140" s="196" t="s">
        <v>2</v>
      </c>
      <c r="BA140" s="169">
        <v>13.17</v>
      </c>
      <c r="BB140" s="197">
        <v>1</v>
      </c>
      <c r="BC140" s="197">
        <v>3</v>
      </c>
      <c r="BD140" s="197">
        <f t="shared" si="148"/>
        <v>4</v>
      </c>
    </row>
    <row r="141" spans="1:56" s="156" customFormat="1" ht="27" customHeight="1">
      <c r="A141" s="194" t="s">
        <v>488</v>
      </c>
      <c r="B141" s="195">
        <v>10</v>
      </c>
      <c r="C141" s="196" t="s">
        <v>2</v>
      </c>
      <c r="D141" s="197" t="s">
        <v>256</v>
      </c>
      <c r="E141" s="188">
        <f t="shared" si="138"/>
        <v>10</v>
      </c>
      <c r="F141" s="188">
        <f t="shared" si="139"/>
        <v>11</v>
      </c>
      <c r="G141" s="197">
        <f t="shared" si="125"/>
        <v>15.98</v>
      </c>
      <c r="H141" s="198">
        <f t="shared" si="126"/>
        <v>159.80000000000001</v>
      </c>
      <c r="I141" s="199">
        <f t="shared" si="127"/>
        <v>44</v>
      </c>
      <c r="J141" s="200">
        <f t="shared" si="128"/>
        <v>10</v>
      </c>
      <c r="K141" s="192">
        <f t="shared" si="140"/>
        <v>440</v>
      </c>
      <c r="L141" s="192">
        <v>140</v>
      </c>
      <c r="M141" s="201">
        <f t="shared" si="121"/>
        <v>739.8</v>
      </c>
      <c r="N141" s="169">
        <v>13.17</v>
      </c>
      <c r="O141" s="197">
        <v>7.6</v>
      </c>
      <c r="P141" s="157">
        <v>0.25</v>
      </c>
      <c r="Q141" s="157">
        <f t="shared" si="149"/>
        <v>0.8833333333333333</v>
      </c>
      <c r="R141" s="197">
        <f t="shared" si="129"/>
        <v>10</v>
      </c>
      <c r="S141" s="197">
        <f t="shared" si="141"/>
        <v>0</v>
      </c>
      <c r="T141" s="157">
        <f t="shared" si="142"/>
        <v>10.883333333333333</v>
      </c>
      <c r="U141" s="197">
        <f t="shared" si="150"/>
        <v>143.33349999999999</v>
      </c>
      <c r="V141" s="197">
        <f t="shared" si="130"/>
        <v>44</v>
      </c>
      <c r="W141" s="197">
        <f t="shared" si="143"/>
        <v>15.93</v>
      </c>
      <c r="X141" s="158">
        <f t="shared" si="122"/>
        <v>159.30000000000001</v>
      </c>
      <c r="Y141" s="158">
        <v>15</v>
      </c>
      <c r="Z141" s="158">
        <f t="shared" si="131"/>
        <v>440</v>
      </c>
      <c r="AA141" s="158">
        <f t="shared" si="151"/>
        <v>614.29999999999995</v>
      </c>
      <c r="AC141" s="197" t="str">
        <f t="shared" si="152"/>
        <v>MIRADOR…………………………………</v>
      </c>
      <c r="AE141" s="202"/>
      <c r="AF141" s="203"/>
      <c r="AG141" s="197"/>
      <c r="AH141" s="197"/>
      <c r="AJ141" s="157">
        <f t="shared" si="144"/>
        <v>10</v>
      </c>
      <c r="AK141" s="157">
        <f t="shared" si="145"/>
        <v>0.88333333333333286</v>
      </c>
      <c r="AL141" s="197">
        <f t="shared" si="132"/>
        <v>11</v>
      </c>
      <c r="AN141" s="197">
        <f t="shared" si="133"/>
        <v>13.17</v>
      </c>
      <c r="AO141" s="197">
        <f t="shared" si="146"/>
        <v>131.69999999999999</v>
      </c>
      <c r="AP141" s="197">
        <f t="shared" si="134"/>
        <v>0.91666666666666663</v>
      </c>
      <c r="AQ141" s="197">
        <f t="shared" si="135"/>
        <v>12.0725</v>
      </c>
      <c r="AR141" s="197">
        <f t="shared" si="136"/>
        <v>143.77249999999998</v>
      </c>
      <c r="AS141" s="197">
        <f t="shared" si="137"/>
        <v>15.974722222222219</v>
      </c>
      <c r="AT141" s="197" t="str">
        <f t="shared" si="123"/>
        <v>MIRADOR…………………………………</v>
      </c>
      <c r="AU141" s="204">
        <f t="shared" si="124"/>
        <v>10</v>
      </c>
      <c r="AV141" s="197">
        <f t="shared" si="147"/>
        <v>11</v>
      </c>
      <c r="AX141" s="169" t="s">
        <v>96</v>
      </c>
      <c r="AY141" s="207">
        <v>80.75</v>
      </c>
      <c r="AZ141" s="196" t="s">
        <v>2</v>
      </c>
      <c r="BA141" s="169">
        <v>13.17</v>
      </c>
      <c r="BB141" s="197">
        <v>5</v>
      </c>
      <c r="BC141" s="197">
        <v>3</v>
      </c>
      <c r="BD141" s="197">
        <f t="shared" si="148"/>
        <v>8</v>
      </c>
    </row>
    <row r="142" spans="1:56" s="197" customFormat="1" ht="27" customHeight="1">
      <c r="A142" s="194" t="s">
        <v>489</v>
      </c>
      <c r="B142" s="195">
        <v>10</v>
      </c>
      <c r="C142" s="196" t="s">
        <v>2</v>
      </c>
      <c r="D142" s="197" t="s">
        <v>256</v>
      </c>
      <c r="E142" s="188">
        <f t="shared" si="138"/>
        <v>12</v>
      </c>
      <c r="F142" s="188">
        <f t="shared" si="139"/>
        <v>1</v>
      </c>
      <c r="G142" s="197">
        <f t="shared" si="125"/>
        <v>17.690000000000001</v>
      </c>
      <c r="H142" s="198">
        <f t="shared" si="126"/>
        <v>176.9</v>
      </c>
      <c r="I142" s="199">
        <f t="shared" si="127"/>
        <v>44</v>
      </c>
      <c r="J142" s="200">
        <f t="shared" si="128"/>
        <v>10</v>
      </c>
      <c r="K142" s="192">
        <f t="shared" si="140"/>
        <v>440</v>
      </c>
      <c r="L142" s="192">
        <v>140</v>
      </c>
      <c r="M142" s="201">
        <f t="shared" si="121"/>
        <v>756.9</v>
      </c>
      <c r="N142" s="169">
        <v>13.17</v>
      </c>
      <c r="O142" s="197">
        <v>22</v>
      </c>
      <c r="P142" s="157">
        <v>0.25</v>
      </c>
      <c r="Q142" s="157">
        <f t="shared" si="149"/>
        <v>2.083333333333333</v>
      </c>
      <c r="R142" s="197">
        <f t="shared" si="129"/>
        <v>10</v>
      </c>
      <c r="S142" s="197">
        <f t="shared" si="141"/>
        <v>0</v>
      </c>
      <c r="T142" s="157">
        <f t="shared" si="142"/>
        <v>12.083333333333332</v>
      </c>
      <c r="U142" s="197">
        <f t="shared" si="150"/>
        <v>159.13749999999999</v>
      </c>
      <c r="V142" s="197">
        <f t="shared" si="130"/>
        <v>44</v>
      </c>
      <c r="W142" s="197">
        <f t="shared" si="143"/>
        <v>17.68</v>
      </c>
      <c r="X142" s="158">
        <f t="shared" si="122"/>
        <v>176.8</v>
      </c>
      <c r="Y142" s="158">
        <v>15</v>
      </c>
      <c r="Z142" s="158">
        <f t="shared" si="131"/>
        <v>440</v>
      </c>
      <c r="AA142" s="158">
        <f t="shared" si="151"/>
        <v>631.79999999999995</v>
      </c>
      <c r="AC142" s="197" t="str">
        <f t="shared" si="152"/>
        <v>MONET …………………………………..</v>
      </c>
      <c r="AE142" s="202"/>
      <c r="AF142" s="203"/>
      <c r="AI142" s="156"/>
      <c r="AJ142" s="157">
        <f t="shared" si="144"/>
        <v>12</v>
      </c>
      <c r="AK142" s="157">
        <f t="shared" si="145"/>
        <v>8.3333333333332149E-2</v>
      </c>
      <c r="AL142" s="197">
        <f t="shared" si="132"/>
        <v>1</v>
      </c>
      <c r="AN142" s="197">
        <f t="shared" si="133"/>
        <v>13.17</v>
      </c>
      <c r="AO142" s="197">
        <f t="shared" si="146"/>
        <v>158.04</v>
      </c>
      <c r="AP142" s="197">
        <f t="shared" si="134"/>
        <v>8.3333333333333329E-2</v>
      </c>
      <c r="AQ142" s="197">
        <f t="shared" si="135"/>
        <v>1.0974999999999999</v>
      </c>
      <c r="AR142" s="197">
        <f t="shared" si="136"/>
        <v>159.13749999999999</v>
      </c>
      <c r="AS142" s="197">
        <f t="shared" si="137"/>
        <v>17.681944444444444</v>
      </c>
      <c r="AT142" s="197" t="str">
        <f t="shared" si="123"/>
        <v>MONET …………………………………..</v>
      </c>
      <c r="AU142" s="204">
        <f t="shared" si="124"/>
        <v>10</v>
      </c>
      <c r="AV142" s="197">
        <f t="shared" si="147"/>
        <v>11</v>
      </c>
      <c r="AX142" s="169" t="s">
        <v>25</v>
      </c>
      <c r="AY142" s="205">
        <v>21.95</v>
      </c>
      <c r="AZ142" s="196" t="s">
        <v>3</v>
      </c>
      <c r="BA142" s="169">
        <v>12</v>
      </c>
      <c r="BB142" s="197">
        <v>1</v>
      </c>
      <c r="BC142" s="197">
        <v>3</v>
      </c>
      <c r="BD142" s="197">
        <f t="shared" si="148"/>
        <v>4</v>
      </c>
    </row>
    <row r="143" spans="1:56" s="197" customFormat="1" ht="27" customHeight="1">
      <c r="A143" s="194" t="s">
        <v>490</v>
      </c>
      <c r="B143" s="195">
        <v>10</v>
      </c>
      <c r="C143" s="196" t="s">
        <v>2</v>
      </c>
      <c r="D143" s="197" t="s">
        <v>256</v>
      </c>
      <c r="E143" s="188">
        <f t="shared" si="138"/>
        <v>10</v>
      </c>
      <c r="F143" s="188">
        <f t="shared" si="139"/>
        <v>4</v>
      </c>
      <c r="G143" s="197">
        <f t="shared" si="125"/>
        <v>15.129999999999999</v>
      </c>
      <c r="H143" s="198">
        <f t="shared" si="126"/>
        <v>151.30000000000001</v>
      </c>
      <c r="I143" s="199">
        <f t="shared" si="127"/>
        <v>44</v>
      </c>
      <c r="J143" s="200">
        <f t="shared" si="128"/>
        <v>10</v>
      </c>
      <c r="K143" s="192">
        <f t="shared" si="140"/>
        <v>440</v>
      </c>
      <c r="L143" s="192">
        <v>140</v>
      </c>
      <c r="M143" s="201">
        <f t="shared" si="121"/>
        <v>731.3</v>
      </c>
      <c r="N143" s="169">
        <v>13.17</v>
      </c>
      <c r="O143" s="197">
        <v>0.75</v>
      </c>
      <c r="P143" s="157">
        <v>0.25</v>
      </c>
      <c r="Q143" s="157">
        <f t="shared" si="149"/>
        <v>0.3125</v>
      </c>
      <c r="R143" s="197">
        <f t="shared" si="129"/>
        <v>10</v>
      </c>
      <c r="S143" s="197">
        <f t="shared" si="141"/>
        <v>0</v>
      </c>
      <c r="T143" s="157">
        <f t="shared" si="142"/>
        <v>10.3125</v>
      </c>
      <c r="U143" s="197">
        <f t="shared" si="150"/>
        <v>135.81562500000001</v>
      </c>
      <c r="V143" s="197">
        <f t="shared" si="130"/>
        <v>44</v>
      </c>
      <c r="W143" s="197">
        <f t="shared" si="143"/>
        <v>15.09</v>
      </c>
      <c r="X143" s="158">
        <f t="shared" si="122"/>
        <v>150.9</v>
      </c>
      <c r="Y143" s="158">
        <v>15</v>
      </c>
      <c r="Z143" s="158">
        <f t="shared" si="131"/>
        <v>440</v>
      </c>
      <c r="AA143" s="158">
        <f t="shared" si="151"/>
        <v>605.9</v>
      </c>
      <c r="AC143" s="197" t="str">
        <f t="shared" si="152"/>
        <v>MOONBEAM ………………………………..</v>
      </c>
      <c r="AE143" s="202"/>
      <c r="AF143" s="203"/>
      <c r="AJ143" s="157">
        <f t="shared" si="144"/>
        <v>10</v>
      </c>
      <c r="AK143" s="157">
        <f t="shared" si="145"/>
        <v>0.3125</v>
      </c>
      <c r="AL143" s="197">
        <f t="shared" si="132"/>
        <v>4</v>
      </c>
      <c r="AN143" s="197">
        <f t="shared" si="133"/>
        <v>13.17</v>
      </c>
      <c r="AO143" s="197">
        <f t="shared" si="146"/>
        <v>131.69999999999999</v>
      </c>
      <c r="AP143" s="197">
        <f t="shared" si="134"/>
        <v>0.33333333333333331</v>
      </c>
      <c r="AQ143" s="197">
        <f t="shared" si="135"/>
        <v>4.3899999999999997</v>
      </c>
      <c r="AR143" s="197">
        <f t="shared" si="136"/>
        <v>136.08999999999997</v>
      </c>
      <c r="AS143" s="197">
        <f t="shared" si="137"/>
        <v>15.121111111111109</v>
      </c>
      <c r="AT143" s="197" t="str">
        <f t="shared" si="123"/>
        <v>MOONBEAM ………………………………..</v>
      </c>
      <c r="AU143" s="204">
        <f t="shared" si="124"/>
        <v>10</v>
      </c>
      <c r="AV143" s="197">
        <f t="shared" si="147"/>
        <v>11</v>
      </c>
      <c r="AX143" s="169" t="s">
        <v>106</v>
      </c>
      <c r="AY143" s="207">
        <v>79.7</v>
      </c>
      <c r="AZ143" s="196" t="s">
        <v>3</v>
      </c>
      <c r="BA143" s="169">
        <v>12</v>
      </c>
      <c r="BB143" s="197">
        <v>1</v>
      </c>
      <c r="BC143" s="197">
        <v>3</v>
      </c>
      <c r="BD143" s="197">
        <f t="shared" si="148"/>
        <v>4</v>
      </c>
    </row>
    <row r="144" spans="1:56" s="197" customFormat="1" ht="27" customHeight="1">
      <c r="A144" s="194" t="s">
        <v>491</v>
      </c>
      <c r="B144" s="195">
        <v>10</v>
      </c>
      <c r="C144" s="196" t="s">
        <v>2</v>
      </c>
      <c r="D144" s="197" t="s">
        <v>256</v>
      </c>
      <c r="E144" s="188">
        <f t="shared" si="138"/>
        <v>11</v>
      </c>
      <c r="F144" s="188">
        <f t="shared" si="139"/>
        <v>3</v>
      </c>
      <c r="G144" s="197">
        <f t="shared" si="125"/>
        <v>16.470000000000002</v>
      </c>
      <c r="H144" s="198">
        <f t="shared" si="126"/>
        <v>164.7</v>
      </c>
      <c r="I144" s="199">
        <f t="shared" si="127"/>
        <v>44</v>
      </c>
      <c r="J144" s="200">
        <f t="shared" si="128"/>
        <v>10</v>
      </c>
      <c r="K144" s="192">
        <f t="shared" si="140"/>
        <v>440</v>
      </c>
      <c r="L144" s="192">
        <v>140</v>
      </c>
      <c r="M144" s="201">
        <f t="shared" si="121"/>
        <v>744.7</v>
      </c>
      <c r="N144" s="169">
        <v>13.17</v>
      </c>
      <c r="O144" s="197">
        <v>11.81</v>
      </c>
      <c r="P144" s="157">
        <v>0.25</v>
      </c>
      <c r="Q144" s="157">
        <f t="shared" si="149"/>
        <v>1.2341666666666669</v>
      </c>
      <c r="R144" s="197">
        <f t="shared" si="129"/>
        <v>10</v>
      </c>
      <c r="S144" s="197">
        <f t="shared" si="141"/>
        <v>0</v>
      </c>
      <c r="T144" s="157">
        <f t="shared" si="142"/>
        <v>11.234166666666667</v>
      </c>
      <c r="U144" s="197">
        <f t="shared" si="150"/>
        <v>147.95397500000001</v>
      </c>
      <c r="V144" s="197">
        <f t="shared" si="130"/>
        <v>44</v>
      </c>
      <c r="W144" s="197">
        <f t="shared" si="143"/>
        <v>16.440000000000001</v>
      </c>
      <c r="X144" s="158">
        <f t="shared" si="122"/>
        <v>164.4</v>
      </c>
      <c r="Y144" s="158">
        <v>15</v>
      </c>
      <c r="Z144" s="158">
        <f t="shared" si="131"/>
        <v>440</v>
      </c>
      <c r="AA144" s="158">
        <f t="shared" si="151"/>
        <v>619.4</v>
      </c>
      <c r="AC144" s="197" t="str">
        <f t="shared" si="152"/>
        <v>MUSICA …………………………………..</v>
      </c>
      <c r="AE144" s="202"/>
      <c r="AF144" s="203"/>
      <c r="AJ144" s="157">
        <f t="shared" si="144"/>
        <v>11</v>
      </c>
      <c r="AK144" s="157">
        <f t="shared" si="145"/>
        <v>0.23416666666666686</v>
      </c>
      <c r="AL144" s="197">
        <f t="shared" si="132"/>
        <v>3</v>
      </c>
      <c r="AN144" s="197">
        <f t="shared" si="133"/>
        <v>13.17</v>
      </c>
      <c r="AO144" s="197">
        <f t="shared" si="146"/>
        <v>144.87</v>
      </c>
      <c r="AP144" s="197">
        <f t="shared" si="134"/>
        <v>0.25</v>
      </c>
      <c r="AQ144" s="197">
        <f t="shared" si="135"/>
        <v>3.2925</v>
      </c>
      <c r="AR144" s="197">
        <f t="shared" si="136"/>
        <v>148.16249999999999</v>
      </c>
      <c r="AS144" s="197">
        <f t="shared" si="137"/>
        <v>16.462499999999999</v>
      </c>
      <c r="AT144" s="197" t="str">
        <f t="shared" si="123"/>
        <v>MUSICA …………………………………..</v>
      </c>
      <c r="AU144" s="204">
        <f t="shared" si="124"/>
        <v>10</v>
      </c>
      <c r="AV144" s="197">
        <f t="shared" si="147"/>
        <v>11</v>
      </c>
      <c r="AX144" s="194" t="s">
        <v>217</v>
      </c>
      <c r="AY144" s="208">
        <v>58.9</v>
      </c>
      <c r="AZ144" s="196" t="s">
        <v>3</v>
      </c>
      <c r="BA144" s="169">
        <v>12</v>
      </c>
      <c r="BB144" s="197">
        <v>8</v>
      </c>
      <c r="BC144" s="197">
        <v>3</v>
      </c>
      <c r="BD144" s="197">
        <f t="shared" si="148"/>
        <v>11</v>
      </c>
    </row>
    <row r="145" spans="1:56" s="197" customFormat="1" ht="27" hidden="1" customHeight="1" thickTop="1" thickBot="1">
      <c r="A145" s="194" t="s">
        <v>492</v>
      </c>
      <c r="B145" s="195">
        <v>10</v>
      </c>
      <c r="C145" s="196" t="s">
        <v>2</v>
      </c>
      <c r="D145" s="197" t="s">
        <v>256</v>
      </c>
      <c r="E145" s="188">
        <f t="shared" si="138"/>
        <v>10</v>
      </c>
      <c r="F145" s="188">
        <f t="shared" si="139"/>
        <v>3</v>
      </c>
      <c r="G145" s="197">
        <f t="shared" si="125"/>
        <v>0</v>
      </c>
      <c r="H145" s="198">
        <f t="shared" si="126"/>
        <v>0</v>
      </c>
      <c r="I145" s="199">
        <f t="shared" si="127"/>
        <v>44</v>
      </c>
      <c r="J145" s="200">
        <f t="shared" si="128"/>
        <v>10</v>
      </c>
      <c r="K145" s="192">
        <f t="shared" si="140"/>
        <v>440</v>
      </c>
      <c r="L145" s="192">
        <v>140</v>
      </c>
      <c r="M145" s="201">
        <f t="shared" si="121"/>
        <v>0</v>
      </c>
      <c r="N145" s="169"/>
      <c r="O145" s="197">
        <v>0</v>
      </c>
      <c r="P145" s="157">
        <v>0.25</v>
      </c>
      <c r="Q145" s="157">
        <f t="shared" si="149"/>
        <v>0.25</v>
      </c>
      <c r="R145" s="197">
        <f t="shared" si="129"/>
        <v>10</v>
      </c>
      <c r="S145" s="197">
        <f t="shared" si="141"/>
        <v>0</v>
      </c>
      <c r="T145" s="157">
        <f t="shared" si="142"/>
        <v>10.25</v>
      </c>
      <c r="U145" s="197">
        <f t="shared" si="150"/>
        <v>0</v>
      </c>
      <c r="V145" s="197">
        <f t="shared" si="130"/>
        <v>44</v>
      </c>
      <c r="W145" s="197">
        <f t="shared" si="143"/>
        <v>0</v>
      </c>
      <c r="X145" s="158">
        <f t="shared" si="122"/>
        <v>0</v>
      </c>
      <c r="Y145" s="158">
        <v>15</v>
      </c>
      <c r="Z145" s="158">
        <f t="shared" si="131"/>
        <v>440</v>
      </c>
      <c r="AA145" s="158">
        <f t="shared" si="151"/>
        <v>455</v>
      </c>
      <c r="AC145" s="197" t="str">
        <f t="shared" si="152"/>
        <v>NEW KRAAL RUNNER BORDER (Width 31")……………………</v>
      </c>
      <c r="AE145" s="202"/>
      <c r="AF145" s="203"/>
      <c r="AJ145" s="157">
        <f t="shared" si="144"/>
        <v>10</v>
      </c>
      <c r="AK145" s="157">
        <f t="shared" si="145"/>
        <v>0.25</v>
      </c>
      <c r="AL145" s="197">
        <f t="shared" si="132"/>
        <v>3</v>
      </c>
      <c r="AN145" s="197">
        <f t="shared" si="133"/>
        <v>0</v>
      </c>
      <c r="AO145" s="197">
        <f t="shared" si="146"/>
        <v>0</v>
      </c>
      <c r="AP145" s="197">
        <f t="shared" si="134"/>
        <v>0.25</v>
      </c>
      <c r="AQ145" s="197">
        <f t="shared" si="135"/>
        <v>0</v>
      </c>
      <c r="AR145" s="197">
        <f t="shared" si="136"/>
        <v>0</v>
      </c>
      <c r="AS145" s="197">
        <f t="shared" si="137"/>
        <v>0</v>
      </c>
      <c r="AT145" s="197" t="str">
        <f t="shared" si="123"/>
        <v>NEW KRAAL RUNNER BORDER (Width 31")……………………</v>
      </c>
      <c r="AU145" s="204">
        <f t="shared" si="124"/>
        <v>10</v>
      </c>
      <c r="AV145" s="197">
        <f t="shared" si="147"/>
        <v>11</v>
      </c>
      <c r="AX145" s="169" t="s">
        <v>195</v>
      </c>
      <c r="AY145" s="205">
        <v>59.45</v>
      </c>
      <c r="AZ145" s="196" t="s">
        <v>2</v>
      </c>
      <c r="BA145" s="169">
        <v>13.17</v>
      </c>
      <c r="BB145" s="197">
        <v>8</v>
      </c>
      <c r="BC145" s="197">
        <v>3</v>
      </c>
      <c r="BD145" s="197">
        <f t="shared" si="148"/>
        <v>11</v>
      </c>
    </row>
    <row r="146" spans="1:56" s="197" customFormat="1" ht="27" customHeight="1">
      <c r="A146" s="194" t="s">
        <v>493</v>
      </c>
      <c r="B146" s="195">
        <v>10</v>
      </c>
      <c r="C146" s="196" t="s">
        <v>2</v>
      </c>
      <c r="D146" s="197" t="s">
        <v>256</v>
      </c>
      <c r="E146" s="188">
        <f t="shared" si="138"/>
        <v>10</v>
      </c>
      <c r="F146" s="188">
        <f t="shared" si="139"/>
        <v>7</v>
      </c>
      <c r="G146" s="197">
        <f t="shared" si="125"/>
        <v>15.49</v>
      </c>
      <c r="H146" s="198">
        <f t="shared" si="126"/>
        <v>154.9</v>
      </c>
      <c r="I146" s="199">
        <f t="shared" si="127"/>
        <v>44</v>
      </c>
      <c r="J146" s="200">
        <f t="shared" si="128"/>
        <v>10</v>
      </c>
      <c r="K146" s="192">
        <f t="shared" si="140"/>
        <v>440</v>
      </c>
      <c r="L146" s="192">
        <v>140</v>
      </c>
      <c r="M146" s="201">
        <f t="shared" si="121"/>
        <v>734.9</v>
      </c>
      <c r="N146" s="169">
        <v>13.17</v>
      </c>
      <c r="O146" s="197">
        <v>3.875</v>
      </c>
      <c r="P146" s="157">
        <v>0.25</v>
      </c>
      <c r="Q146" s="157">
        <f t="shared" si="149"/>
        <v>0.57291666666666674</v>
      </c>
      <c r="R146" s="197">
        <f t="shared" si="129"/>
        <v>10</v>
      </c>
      <c r="S146" s="197">
        <f t="shared" si="141"/>
        <v>0</v>
      </c>
      <c r="T146" s="157">
        <f t="shared" si="142"/>
        <v>10.572916666666666</v>
      </c>
      <c r="U146" s="197">
        <f t="shared" si="150"/>
        <v>139.24531249999998</v>
      </c>
      <c r="V146" s="197">
        <f t="shared" si="130"/>
        <v>44</v>
      </c>
      <c r="W146" s="197">
        <f t="shared" si="143"/>
        <v>15.47</v>
      </c>
      <c r="X146" s="158">
        <f t="shared" si="122"/>
        <v>154.70000000000002</v>
      </c>
      <c r="Y146" s="158">
        <v>15</v>
      </c>
      <c r="Z146" s="158">
        <f t="shared" si="131"/>
        <v>440</v>
      </c>
      <c r="AA146" s="158">
        <f t="shared" si="151"/>
        <v>609.70000000000005</v>
      </c>
      <c r="AC146" s="197" t="str">
        <f t="shared" si="152"/>
        <v>OXFORD………………………………….</v>
      </c>
      <c r="AE146" s="202"/>
      <c r="AF146" s="203"/>
      <c r="AJ146" s="157">
        <f t="shared" si="144"/>
        <v>10</v>
      </c>
      <c r="AK146" s="157">
        <f t="shared" si="145"/>
        <v>0.57291666666666607</v>
      </c>
      <c r="AL146" s="197">
        <f t="shared" si="132"/>
        <v>7</v>
      </c>
      <c r="AN146" s="197">
        <f t="shared" si="133"/>
        <v>13.17</v>
      </c>
      <c r="AO146" s="197">
        <f t="shared" si="146"/>
        <v>131.69999999999999</v>
      </c>
      <c r="AP146" s="197">
        <f t="shared" si="134"/>
        <v>0.58333333333333337</v>
      </c>
      <c r="AQ146" s="197">
        <f t="shared" si="135"/>
        <v>7.6825000000000001</v>
      </c>
      <c r="AR146" s="197">
        <f t="shared" si="136"/>
        <v>139.38249999999999</v>
      </c>
      <c r="AS146" s="197">
        <f t="shared" si="137"/>
        <v>15.486944444444443</v>
      </c>
      <c r="AT146" s="197" t="str">
        <f t="shared" si="123"/>
        <v>OXFORD………………………………….</v>
      </c>
      <c r="AU146" s="204">
        <f t="shared" si="124"/>
        <v>10</v>
      </c>
      <c r="AV146" s="197">
        <f t="shared" si="147"/>
        <v>11</v>
      </c>
      <c r="AX146" s="169" t="s">
        <v>73</v>
      </c>
      <c r="AY146" s="205">
        <v>26.35</v>
      </c>
      <c r="AZ146" s="196" t="s">
        <v>2</v>
      </c>
      <c r="BA146" s="169">
        <v>13.17</v>
      </c>
      <c r="BB146" s="197">
        <v>0</v>
      </c>
      <c r="BC146" s="197">
        <v>3</v>
      </c>
      <c r="BD146" s="197">
        <f t="shared" si="148"/>
        <v>3</v>
      </c>
    </row>
    <row r="147" spans="1:56" s="197" customFormat="1" ht="27" customHeight="1">
      <c r="A147" s="194" t="s">
        <v>494</v>
      </c>
      <c r="B147" s="195">
        <v>10</v>
      </c>
      <c r="C147" s="196" t="s">
        <v>2</v>
      </c>
      <c r="D147" s="197" t="s">
        <v>256</v>
      </c>
      <c r="E147" s="188">
        <f t="shared" si="138"/>
        <v>10</v>
      </c>
      <c r="F147" s="188">
        <f t="shared" si="139"/>
        <v>3</v>
      </c>
      <c r="G147" s="197">
        <f t="shared" si="125"/>
        <v>15</v>
      </c>
      <c r="H147" s="198">
        <f t="shared" si="126"/>
        <v>150</v>
      </c>
      <c r="I147" s="199">
        <f t="shared" si="127"/>
        <v>44</v>
      </c>
      <c r="J147" s="200">
        <f t="shared" si="128"/>
        <v>10</v>
      </c>
      <c r="K147" s="192">
        <f t="shared" si="140"/>
        <v>440</v>
      </c>
      <c r="L147" s="192">
        <v>140</v>
      </c>
      <c r="M147" s="201">
        <f t="shared" si="121"/>
        <v>730</v>
      </c>
      <c r="N147" s="169">
        <v>13.17</v>
      </c>
      <c r="O147" s="197">
        <v>0.5</v>
      </c>
      <c r="P147" s="157">
        <v>0.25</v>
      </c>
      <c r="Q147" s="157">
        <f t="shared" si="149"/>
        <v>0.29166666666666669</v>
      </c>
      <c r="R147" s="197">
        <f t="shared" si="129"/>
        <v>10</v>
      </c>
      <c r="S147" s="197">
        <f t="shared" si="141"/>
        <v>0</v>
      </c>
      <c r="T147" s="157">
        <f t="shared" si="142"/>
        <v>10.291666666666666</v>
      </c>
      <c r="U147" s="197">
        <f t="shared" si="150"/>
        <v>135.54124999999999</v>
      </c>
      <c r="V147" s="197">
        <f t="shared" si="130"/>
        <v>44</v>
      </c>
      <c r="W147" s="197">
        <f t="shared" si="143"/>
        <v>15.06</v>
      </c>
      <c r="X147" s="158">
        <f t="shared" si="122"/>
        <v>150.6</v>
      </c>
      <c r="Y147" s="158">
        <v>15</v>
      </c>
      <c r="Z147" s="158">
        <f t="shared" si="131"/>
        <v>440</v>
      </c>
      <c r="AA147" s="158">
        <f t="shared" si="151"/>
        <v>605.6</v>
      </c>
      <c r="AC147" s="197" t="str">
        <f t="shared" si="152"/>
        <v>PARALLEL ……………………………….</v>
      </c>
      <c r="AE147" s="206"/>
      <c r="AJ147" s="157">
        <f t="shared" si="144"/>
        <v>10</v>
      </c>
      <c r="AK147" s="157">
        <f t="shared" si="145"/>
        <v>0.29166666666666607</v>
      </c>
      <c r="AL147" s="197">
        <f t="shared" si="132"/>
        <v>3</v>
      </c>
      <c r="AN147" s="197">
        <f t="shared" si="133"/>
        <v>13.17</v>
      </c>
      <c r="AO147" s="197">
        <f t="shared" si="146"/>
        <v>131.69999999999999</v>
      </c>
      <c r="AP147" s="197">
        <f t="shared" si="134"/>
        <v>0.25</v>
      </c>
      <c r="AQ147" s="197">
        <f t="shared" si="135"/>
        <v>3.2925</v>
      </c>
      <c r="AR147" s="197">
        <f t="shared" si="136"/>
        <v>134.99249999999998</v>
      </c>
      <c r="AS147" s="197">
        <f t="shared" si="137"/>
        <v>14.999166666666664</v>
      </c>
      <c r="AT147" s="197" t="str">
        <f t="shared" si="123"/>
        <v>PARALLEL ……………………………….</v>
      </c>
      <c r="AU147" s="204">
        <f t="shared" si="124"/>
        <v>10</v>
      </c>
      <c r="AV147" s="197">
        <f t="shared" si="147"/>
        <v>11</v>
      </c>
      <c r="AX147" s="169" t="s">
        <v>202</v>
      </c>
      <c r="AY147" s="205">
        <v>52.9</v>
      </c>
      <c r="AZ147" s="196" t="s">
        <v>3</v>
      </c>
      <c r="BA147" s="169">
        <v>12</v>
      </c>
      <c r="BB147" s="197">
        <v>0</v>
      </c>
      <c r="BC147" s="197">
        <v>3</v>
      </c>
      <c r="BD147" s="197">
        <f t="shared" si="148"/>
        <v>3</v>
      </c>
    </row>
    <row r="148" spans="1:56" s="197" customFormat="1" ht="27" customHeight="1">
      <c r="A148" s="194" t="s">
        <v>495</v>
      </c>
      <c r="B148" s="195">
        <v>10</v>
      </c>
      <c r="C148" s="196" t="s">
        <v>2</v>
      </c>
      <c r="D148" s="197" t="s">
        <v>256</v>
      </c>
      <c r="E148" s="188">
        <f t="shared" si="138"/>
        <v>10</v>
      </c>
      <c r="F148" s="188">
        <f t="shared" si="139"/>
        <v>3</v>
      </c>
      <c r="G148" s="197">
        <f t="shared" si="125"/>
        <v>15</v>
      </c>
      <c r="H148" s="198">
        <f t="shared" si="126"/>
        <v>150</v>
      </c>
      <c r="I148" s="199">
        <f t="shared" si="127"/>
        <v>44</v>
      </c>
      <c r="J148" s="200">
        <f t="shared" si="128"/>
        <v>10</v>
      </c>
      <c r="K148" s="192">
        <f t="shared" si="140"/>
        <v>440</v>
      </c>
      <c r="L148" s="192">
        <v>140</v>
      </c>
      <c r="M148" s="201">
        <f t="shared" si="121"/>
        <v>730</v>
      </c>
      <c r="N148" s="169">
        <v>13.17</v>
      </c>
      <c r="O148" s="197">
        <v>0</v>
      </c>
      <c r="P148" s="157">
        <v>0.25</v>
      </c>
      <c r="Q148" s="157">
        <f t="shared" si="149"/>
        <v>0.25</v>
      </c>
      <c r="R148" s="197">
        <f t="shared" si="129"/>
        <v>10</v>
      </c>
      <c r="S148" s="197">
        <f t="shared" si="141"/>
        <v>0</v>
      </c>
      <c r="T148" s="157">
        <f t="shared" si="142"/>
        <v>10.25</v>
      </c>
      <c r="U148" s="197">
        <f t="shared" si="150"/>
        <v>134.99250000000001</v>
      </c>
      <c r="V148" s="197">
        <f t="shared" si="130"/>
        <v>44</v>
      </c>
      <c r="W148" s="197">
        <f t="shared" si="143"/>
        <v>15</v>
      </c>
      <c r="X148" s="158">
        <f t="shared" si="122"/>
        <v>150</v>
      </c>
      <c r="Y148" s="158">
        <v>15</v>
      </c>
      <c r="Z148" s="158">
        <f t="shared" si="131"/>
        <v>440</v>
      </c>
      <c r="AA148" s="158">
        <f t="shared" si="151"/>
        <v>605</v>
      </c>
      <c r="AC148" s="197" t="str">
        <f t="shared" si="152"/>
        <v>PATINA …………………………………..</v>
      </c>
      <c r="AE148" s="202"/>
      <c r="AF148" s="203"/>
      <c r="AJ148" s="157">
        <f t="shared" si="144"/>
        <v>10</v>
      </c>
      <c r="AK148" s="157">
        <f t="shared" si="145"/>
        <v>0.25</v>
      </c>
      <c r="AL148" s="197">
        <f t="shared" si="132"/>
        <v>3</v>
      </c>
      <c r="AN148" s="197">
        <f t="shared" si="133"/>
        <v>13.17</v>
      </c>
      <c r="AO148" s="197">
        <f t="shared" si="146"/>
        <v>131.69999999999999</v>
      </c>
      <c r="AP148" s="197">
        <f t="shared" si="134"/>
        <v>0.25</v>
      </c>
      <c r="AQ148" s="197">
        <f t="shared" si="135"/>
        <v>3.2925</v>
      </c>
      <c r="AR148" s="197">
        <f t="shared" si="136"/>
        <v>134.99249999999998</v>
      </c>
      <c r="AS148" s="197">
        <f t="shared" si="137"/>
        <v>14.999166666666664</v>
      </c>
      <c r="AT148" s="197" t="str">
        <f t="shared" si="123"/>
        <v>PATINA …………………………………..</v>
      </c>
      <c r="AU148" s="204">
        <f t="shared" si="124"/>
        <v>10</v>
      </c>
      <c r="AV148" s="197">
        <f t="shared" si="147"/>
        <v>11</v>
      </c>
      <c r="AX148" s="169" t="s">
        <v>110</v>
      </c>
      <c r="AY148" s="207">
        <v>87.7</v>
      </c>
      <c r="AZ148" s="196" t="s">
        <v>3</v>
      </c>
      <c r="BA148" s="169">
        <v>12</v>
      </c>
      <c r="BB148" s="197">
        <v>6</v>
      </c>
      <c r="BC148" s="197">
        <v>3</v>
      </c>
      <c r="BD148" s="197">
        <f t="shared" si="148"/>
        <v>9</v>
      </c>
    </row>
    <row r="149" spans="1:56" s="197" customFormat="1" ht="27" customHeight="1">
      <c r="A149" s="194" t="s">
        <v>496</v>
      </c>
      <c r="B149" s="195">
        <v>10</v>
      </c>
      <c r="C149" s="196" t="s">
        <v>3</v>
      </c>
      <c r="D149" s="197" t="s">
        <v>256</v>
      </c>
      <c r="E149" s="188">
        <f t="shared" si="138"/>
        <v>10</v>
      </c>
      <c r="F149" s="188">
        <f t="shared" si="139"/>
        <v>3</v>
      </c>
      <c r="G149" s="197">
        <f t="shared" si="125"/>
        <v>13.67</v>
      </c>
      <c r="H149" s="198">
        <f t="shared" si="126"/>
        <v>136.69999999999999</v>
      </c>
      <c r="I149" s="199">
        <f t="shared" si="127"/>
        <v>44</v>
      </c>
      <c r="J149" s="200">
        <f t="shared" si="128"/>
        <v>10</v>
      </c>
      <c r="K149" s="192">
        <f t="shared" si="140"/>
        <v>440</v>
      </c>
      <c r="L149" s="192">
        <v>140</v>
      </c>
      <c r="M149" s="201">
        <f t="shared" si="121"/>
        <v>716.7</v>
      </c>
      <c r="N149" s="156">
        <v>12</v>
      </c>
      <c r="O149" s="197">
        <v>0</v>
      </c>
      <c r="P149" s="157">
        <v>0.25</v>
      </c>
      <c r="Q149" s="157">
        <f t="shared" si="149"/>
        <v>0.25</v>
      </c>
      <c r="R149" s="197">
        <f t="shared" si="129"/>
        <v>10</v>
      </c>
      <c r="S149" s="197">
        <f t="shared" si="141"/>
        <v>0</v>
      </c>
      <c r="T149" s="157">
        <f t="shared" si="142"/>
        <v>10.25</v>
      </c>
      <c r="U149" s="197">
        <f t="shared" si="150"/>
        <v>123</v>
      </c>
      <c r="V149" s="197">
        <f t="shared" si="130"/>
        <v>44</v>
      </c>
      <c r="W149" s="197">
        <f t="shared" si="143"/>
        <v>13.67</v>
      </c>
      <c r="X149" s="158">
        <f t="shared" si="122"/>
        <v>136.69999999999999</v>
      </c>
      <c r="Y149" s="158">
        <v>15</v>
      </c>
      <c r="Z149" s="158">
        <f t="shared" si="131"/>
        <v>440</v>
      </c>
      <c r="AA149" s="158">
        <f t="shared" si="151"/>
        <v>591.70000000000005</v>
      </c>
      <c r="AC149" s="197" t="str">
        <f t="shared" si="152"/>
        <v>PIQUE II (Width 12') ………………………………</v>
      </c>
      <c r="AE149" s="202"/>
      <c r="AF149" s="203"/>
      <c r="AJ149" s="157">
        <f t="shared" si="144"/>
        <v>10</v>
      </c>
      <c r="AK149" s="157">
        <f t="shared" si="145"/>
        <v>0.25</v>
      </c>
      <c r="AL149" s="197">
        <f t="shared" si="132"/>
        <v>3</v>
      </c>
      <c r="AN149" s="197">
        <f t="shared" si="133"/>
        <v>12</v>
      </c>
      <c r="AO149" s="197">
        <f t="shared" si="146"/>
        <v>120</v>
      </c>
      <c r="AP149" s="197">
        <f t="shared" si="134"/>
        <v>0.25</v>
      </c>
      <c r="AQ149" s="197">
        <f t="shared" si="135"/>
        <v>3</v>
      </c>
      <c r="AR149" s="197">
        <f t="shared" si="136"/>
        <v>123</v>
      </c>
      <c r="AS149" s="197">
        <f t="shared" si="137"/>
        <v>13.666666666666666</v>
      </c>
      <c r="AT149" s="197" t="str">
        <f t="shared" si="123"/>
        <v>PIQUE II (Width 12') ………………………………</v>
      </c>
      <c r="AU149" s="204">
        <f t="shared" si="124"/>
        <v>10</v>
      </c>
      <c r="AV149" s="197">
        <f t="shared" si="147"/>
        <v>11</v>
      </c>
      <c r="AX149" s="169" t="s">
        <v>127</v>
      </c>
      <c r="AY149" s="207">
        <v>66.05</v>
      </c>
      <c r="AZ149" s="196" t="s">
        <v>48</v>
      </c>
      <c r="BA149" s="156">
        <v>15</v>
      </c>
      <c r="BB149" s="197">
        <v>0</v>
      </c>
      <c r="BC149" s="197">
        <v>3</v>
      </c>
      <c r="BD149" s="197">
        <f t="shared" si="148"/>
        <v>3</v>
      </c>
    </row>
    <row r="150" spans="1:56" s="156" customFormat="1" ht="27" customHeight="1">
      <c r="A150" s="194" t="s">
        <v>497</v>
      </c>
      <c r="B150" s="195">
        <v>10</v>
      </c>
      <c r="C150" s="196" t="s">
        <v>2</v>
      </c>
      <c r="D150" s="197" t="s">
        <v>256</v>
      </c>
      <c r="E150" s="188">
        <f t="shared" si="138"/>
        <v>10</v>
      </c>
      <c r="F150" s="188">
        <f t="shared" si="139"/>
        <v>3</v>
      </c>
      <c r="G150" s="197">
        <f t="shared" si="125"/>
        <v>15</v>
      </c>
      <c r="H150" s="198">
        <f t="shared" si="126"/>
        <v>150</v>
      </c>
      <c r="I150" s="199">
        <f t="shared" si="127"/>
        <v>44</v>
      </c>
      <c r="J150" s="200">
        <f t="shared" si="128"/>
        <v>10</v>
      </c>
      <c r="K150" s="192">
        <f t="shared" si="140"/>
        <v>440</v>
      </c>
      <c r="L150" s="192">
        <v>140</v>
      </c>
      <c r="M150" s="201">
        <f t="shared" si="121"/>
        <v>730</v>
      </c>
      <c r="N150" s="169">
        <v>13.17</v>
      </c>
      <c r="O150" s="197">
        <v>0</v>
      </c>
      <c r="P150" s="157">
        <v>0.25</v>
      </c>
      <c r="Q150" s="157">
        <f t="shared" si="149"/>
        <v>0.25</v>
      </c>
      <c r="R150" s="197">
        <f t="shared" si="129"/>
        <v>10</v>
      </c>
      <c r="S150" s="197">
        <f t="shared" si="141"/>
        <v>0</v>
      </c>
      <c r="T150" s="157">
        <f t="shared" si="142"/>
        <v>10.25</v>
      </c>
      <c r="U150" s="197">
        <f t="shared" si="150"/>
        <v>134.99250000000001</v>
      </c>
      <c r="V150" s="197">
        <f t="shared" si="130"/>
        <v>44</v>
      </c>
      <c r="W150" s="197">
        <f t="shared" si="143"/>
        <v>15</v>
      </c>
      <c r="X150" s="158">
        <f t="shared" si="122"/>
        <v>150</v>
      </c>
      <c r="Y150" s="158">
        <v>15</v>
      </c>
      <c r="Z150" s="158">
        <f t="shared" si="131"/>
        <v>440</v>
      </c>
      <c r="AA150" s="158">
        <f t="shared" si="151"/>
        <v>605</v>
      </c>
      <c r="AC150" s="197" t="str">
        <f t="shared" si="152"/>
        <v>PORTLAND DUO…………………………</v>
      </c>
      <c r="AE150" s="202"/>
      <c r="AF150" s="203"/>
      <c r="AG150" s="197"/>
      <c r="AH150" s="197"/>
      <c r="AI150" s="197"/>
      <c r="AJ150" s="157">
        <f t="shared" si="144"/>
        <v>10</v>
      </c>
      <c r="AK150" s="157">
        <f t="shared" si="145"/>
        <v>0.25</v>
      </c>
      <c r="AL150" s="197">
        <f t="shared" si="132"/>
        <v>3</v>
      </c>
      <c r="AN150" s="197">
        <f t="shared" si="133"/>
        <v>13.17</v>
      </c>
      <c r="AO150" s="197">
        <f t="shared" si="146"/>
        <v>131.69999999999999</v>
      </c>
      <c r="AP150" s="197">
        <f t="shared" si="134"/>
        <v>0.25</v>
      </c>
      <c r="AQ150" s="197">
        <f t="shared" si="135"/>
        <v>3.2925</v>
      </c>
      <c r="AR150" s="197">
        <f t="shared" si="136"/>
        <v>134.99249999999998</v>
      </c>
      <c r="AS150" s="197">
        <f t="shared" si="137"/>
        <v>14.999166666666664</v>
      </c>
      <c r="AT150" s="197" t="str">
        <f t="shared" si="123"/>
        <v>PORTLAND DUO…………………………</v>
      </c>
      <c r="AU150" s="204">
        <f t="shared" si="124"/>
        <v>10</v>
      </c>
      <c r="AV150" s="197">
        <f t="shared" si="147"/>
        <v>11</v>
      </c>
      <c r="AX150" s="169" t="s">
        <v>103</v>
      </c>
      <c r="AY150" s="207">
        <v>79.900000000000006</v>
      </c>
      <c r="AZ150" s="196" t="s">
        <v>3</v>
      </c>
      <c r="BA150" s="169">
        <v>12</v>
      </c>
      <c r="BB150" s="197">
        <v>4</v>
      </c>
      <c r="BC150" s="197">
        <v>3</v>
      </c>
      <c r="BD150" s="197">
        <f t="shared" si="148"/>
        <v>7</v>
      </c>
    </row>
    <row r="151" spans="1:56" s="156" customFormat="1" ht="27" customHeight="1">
      <c r="A151" s="194" t="s">
        <v>498</v>
      </c>
      <c r="B151" s="195">
        <v>10</v>
      </c>
      <c r="C151" s="196" t="s">
        <v>2</v>
      </c>
      <c r="D151" s="197" t="s">
        <v>256</v>
      </c>
      <c r="E151" s="188">
        <f t="shared" si="138"/>
        <v>10</v>
      </c>
      <c r="F151" s="188">
        <f t="shared" si="139"/>
        <v>3</v>
      </c>
      <c r="G151" s="197">
        <f t="shared" si="125"/>
        <v>15</v>
      </c>
      <c r="H151" s="198">
        <f t="shared" si="126"/>
        <v>150</v>
      </c>
      <c r="I151" s="199">
        <f t="shared" si="127"/>
        <v>44</v>
      </c>
      <c r="J151" s="200">
        <f t="shared" si="128"/>
        <v>10</v>
      </c>
      <c r="K151" s="192">
        <f t="shared" si="140"/>
        <v>440</v>
      </c>
      <c r="L151" s="192">
        <v>140</v>
      </c>
      <c r="M151" s="201">
        <f t="shared" si="121"/>
        <v>730</v>
      </c>
      <c r="N151" s="169">
        <v>13.17</v>
      </c>
      <c r="O151" s="197">
        <v>0</v>
      </c>
      <c r="P151" s="157">
        <v>0.25</v>
      </c>
      <c r="Q151" s="157">
        <f t="shared" si="149"/>
        <v>0.25</v>
      </c>
      <c r="R151" s="197">
        <f t="shared" si="129"/>
        <v>10</v>
      </c>
      <c r="S151" s="197">
        <f t="shared" si="141"/>
        <v>0</v>
      </c>
      <c r="T151" s="157">
        <f t="shared" si="142"/>
        <v>10.25</v>
      </c>
      <c r="U151" s="197">
        <f t="shared" si="150"/>
        <v>134.99250000000001</v>
      </c>
      <c r="V151" s="197">
        <f t="shared" si="130"/>
        <v>44</v>
      </c>
      <c r="W151" s="197">
        <f t="shared" si="143"/>
        <v>15</v>
      </c>
      <c r="X151" s="158">
        <f t="shared" si="122"/>
        <v>150</v>
      </c>
      <c r="Y151" s="158">
        <v>15</v>
      </c>
      <c r="Z151" s="158">
        <f t="shared" si="131"/>
        <v>440</v>
      </c>
      <c r="AA151" s="158">
        <f t="shared" si="151"/>
        <v>605</v>
      </c>
      <c r="AC151" s="197" t="str">
        <f t="shared" si="152"/>
        <v>PORTLAND……………………………….</v>
      </c>
      <c r="AG151" s="197"/>
      <c r="AH151" s="197"/>
      <c r="AJ151" s="157">
        <f t="shared" si="144"/>
        <v>10</v>
      </c>
      <c r="AK151" s="157">
        <f t="shared" si="145"/>
        <v>0.25</v>
      </c>
      <c r="AL151" s="197">
        <f t="shared" si="132"/>
        <v>3</v>
      </c>
      <c r="AN151" s="197">
        <f t="shared" si="133"/>
        <v>13.17</v>
      </c>
      <c r="AO151" s="197">
        <f t="shared" si="146"/>
        <v>131.69999999999999</v>
      </c>
      <c r="AP151" s="197">
        <f t="shared" si="134"/>
        <v>0.25</v>
      </c>
      <c r="AQ151" s="197">
        <f t="shared" si="135"/>
        <v>3.2925</v>
      </c>
      <c r="AR151" s="197">
        <f t="shared" si="136"/>
        <v>134.99249999999998</v>
      </c>
      <c r="AS151" s="197">
        <f t="shared" si="137"/>
        <v>14.999166666666664</v>
      </c>
      <c r="AT151" s="197" t="str">
        <f t="shared" si="123"/>
        <v>PORTLAND……………………………….</v>
      </c>
      <c r="AU151" s="204">
        <f t="shared" si="124"/>
        <v>10</v>
      </c>
      <c r="AV151" s="197">
        <f t="shared" si="147"/>
        <v>11</v>
      </c>
      <c r="AX151" s="169" t="s">
        <v>26</v>
      </c>
      <c r="AY151" s="205">
        <v>34.200000000000003</v>
      </c>
      <c r="AZ151" s="196" t="s">
        <v>3</v>
      </c>
      <c r="BA151" s="169">
        <v>12</v>
      </c>
      <c r="BB151" s="197">
        <v>2</v>
      </c>
      <c r="BC151" s="197">
        <v>3</v>
      </c>
      <c r="BD151" s="197">
        <f t="shared" si="148"/>
        <v>5</v>
      </c>
    </row>
    <row r="152" spans="1:56" s="197" customFormat="1" ht="27" customHeight="1">
      <c r="A152" s="194" t="s">
        <v>499</v>
      </c>
      <c r="B152" s="195">
        <v>10</v>
      </c>
      <c r="C152" s="196" t="s">
        <v>2</v>
      </c>
      <c r="D152" s="197" t="s">
        <v>256</v>
      </c>
      <c r="E152" s="188">
        <f t="shared" si="138"/>
        <v>10</v>
      </c>
      <c r="F152" s="188">
        <f t="shared" si="139"/>
        <v>4</v>
      </c>
      <c r="G152" s="197">
        <f t="shared" si="125"/>
        <v>15.129999999999999</v>
      </c>
      <c r="H152" s="198">
        <f t="shared" si="126"/>
        <v>151.30000000000001</v>
      </c>
      <c r="I152" s="199">
        <f t="shared" si="127"/>
        <v>44</v>
      </c>
      <c r="J152" s="200">
        <f t="shared" si="128"/>
        <v>10</v>
      </c>
      <c r="K152" s="192">
        <f t="shared" si="140"/>
        <v>440</v>
      </c>
      <c r="L152" s="192">
        <v>140</v>
      </c>
      <c r="M152" s="201">
        <f t="shared" si="121"/>
        <v>731.3</v>
      </c>
      <c r="N152" s="169">
        <v>13.17</v>
      </c>
      <c r="O152" s="197">
        <v>0.75</v>
      </c>
      <c r="P152" s="157">
        <v>0.25</v>
      </c>
      <c r="Q152" s="157">
        <f t="shared" si="149"/>
        <v>0.3125</v>
      </c>
      <c r="R152" s="197">
        <f t="shared" si="129"/>
        <v>10</v>
      </c>
      <c r="S152" s="197">
        <f t="shared" si="141"/>
        <v>0</v>
      </c>
      <c r="T152" s="157">
        <f t="shared" si="142"/>
        <v>10.3125</v>
      </c>
      <c r="U152" s="197">
        <f t="shared" si="150"/>
        <v>135.81562500000001</v>
      </c>
      <c r="V152" s="197">
        <f t="shared" si="130"/>
        <v>44</v>
      </c>
      <c r="W152" s="197">
        <f t="shared" si="143"/>
        <v>15.09</v>
      </c>
      <c r="X152" s="158">
        <f t="shared" si="122"/>
        <v>150.9</v>
      </c>
      <c r="Y152" s="158">
        <v>15</v>
      </c>
      <c r="Z152" s="158">
        <f t="shared" si="131"/>
        <v>440</v>
      </c>
      <c r="AA152" s="158">
        <f t="shared" si="151"/>
        <v>605.9</v>
      </c>
      <c r="AC152" s="197" t="str">
        <f t="shared" si="152"/>
        <v>POTOSI……………………………………</v>
      </c>
      <c r="AE152" s="202"/>
      <c r="AF152" s="211"/>
      <c r="AI152" s="156"/>
      <c r="AJ152" s="157">
        <f t="shared" si="144"/>
        <v>10</v>
      </c>
      <c r="AK152" s="157">
        <f t="shared" si="145"/>
        <v>0.3125</v>
      </c>
      <c r="AL152" s="197">
        <f t="shared" si="132"/>
        <v>4</v>
      </c>
      <c r="AN152" s="197">
        <f t="shared" si="133"/>
        <v>13.17</v>
      </c>
      <c r="AO152" s="197">
        <f t="shared" si="146"/>
        <v>131.69999999999999</v>
      </c>
      <c r="AP152" s="197">
        <f t="shared" si="134"/>
        <v>0.33333333333333331</v>
      </c>
      <c r="AQ152" s="197">
        <f t="shared" si="135"/>
        <v>4.3899999999999997</v>
      </c>
      <c r="AR152" s="197">
        <f t="shared" si="136"/>
        <v>136.08999999999997</v>
      </c>
      <c r="AS152" s="197">
        <f t="shared" si="137"/>
        <v>15.121111111111109</v>
      </c>
      <c r="AT152" s="197" t="str">
        <f t="shared" si="123"/>
        <v>POTOSI……………………………………</v>
      </c>
      <c r="AU152" s="204">
        <f t="shared" si="124"/>
        <v>10</v>
      </c>
      <c r="AV152" s="197">
        <f t="shared" si="147"/>
        <v>11</v>
      </c>
      <c r="AX152" s="169" t="s">
        <v>159</v>
      </c>
      <c r="AY152" s="205">
        <v>46.14</v>
      </c>
      <c r="AZ152" s="196" t="s">
        <v>2</v>
      </c>
      <c r="BA152" s="169">
        <v>13.17</v>
      </c>
      <c r="BB152" s="197">
        <v>0</v>
      </c>
      <c r="BC152" s="197">
        <v>3</v>
      </c>
      <c r="BD152" s="197">
        <f t="shared" si="148"/>
        <v>3</v>
      </c>
    </row>
    <row r="153" spans="1:56" s="197" customFormat="1" ht="27" customHeight="1">
      <c r="A153" s="194" t="s">
        <v>500</v>
      </c>
      <c r="B153" s="195">
        <v>10</v>
      </c>
      <c r="C153" s="196" t="s">
        <v>2</v>
      </c>
      <c r="D153" s="197" t="s">
        <v>256</v>
      </c>
      <c r="E153" s="188">
        <f t="shared" si="138"/>
        <v>10</v>
      </c>
      <c r="F153" s="188">
        <f t="shared" si="139"/>
        <v>5</v>
      </c>
      <c r="G153" s="197">
        <f t="shared" si="125"/>
        <v>15.25</v>
      </c>
      <c r="H153" s="198">
        <f t="shared" si="126"/>
        <v>152.5</v>
      </c>
      <c r="I153" s="199">
        <f t="shared" si="127"/>
        <v>44</v>
      </c>
      <c r="J153" s="200">
        <f t="shared" si="128"/>
        <v>10</v>
      </c>
      <c r="K153" s="192">
        <f t="shared" si="140"/>
        <v>440</v>
      </c>
      <c r="L153" s="192">
        <v>140</v>
      </c>
      <c r="M153" s="201">
        <f t="shared" si="121"/>
        <v>732.5</v>
      </c>
      <c r="N153" s="169">
        <v>13.17</v>
      </c>
      <c r="O153" s="197">
        <v>1.75</v>
      </c>
      <c r="P153" s="157">
        <v>0.25</v>
      </c>
      <c r="Q153" s="157">
        <f t="shared" si="149"/>
        <v>0.39583333333333337</v>
      </c>
      <c r="R153" s="197">
        <f t="shared" si="129"/>
        <v>10</v>
      </c>
      <c r="S153" s="197">
        <f t="shared" si="141"/>
        <v>0</v>
      </c>
      <c r="T153" s="157">
        <f t="shared" si="142"/>
        <v>10.395833333333334</v>
      </c>
      <c r="U153" s="197">
        <f t="shared" si="150"/>
        <v>136.91312500000001</v>
      </c>
      <c r="V153" s="197">
        <f t="shared" si="130"/>
        <v>44</v>
      </c>
      <c r="W153" s="197">
        <f t="shared" si="143"/>
        <v>15.21</v>
      </c>
      <c r="X153" s="158">
        <f t="shared" si="122"/>
        <v>152.10000000000002</v>
      </c>
      <c r="Y153" s="158">
        <v>15</v>
      </c>
      <c r="Z153" s="158">
        <f t="shared" si="131"/>
        <v>440</v>
      </c>
      <c r="AA153" s="158">
        <f t="shared" si="151"/>
        <v>607.1</v>
      </c>
      <c r="AC153" s="197" t="str">
        <f t="shared" si="152"/>
        <v>PRESTON…………………………………</v>
      </c>
      <c r="AE153" s="202"/>
      <c r="AF153" s="211"/>
      <c r="AJ153" s="157">
        <f t="shared" si="144"/>
        <v>10</v>
      </c>
      <c r="AK153" s="157">
        <f t="shared" si="145"/>
        <v>0.39583333333333393</v>
      </c>
      <c r="AL153" s="197">
        <f t="shared" si="132"/>
        <v>5</v>
      </c>
      <c r="AN153" s="197">
        <f t="shared" si="133"/>
        <v>13.17</v>
      </c>
      <c r="AO153" s="197">
        <f t="shared" si="146"/>
        <v>131.69999999999999</v>
      </c>
      <c r="AP153" s="197">
        <f t="shared" si="134"/>
        <v>0.41666666666666669</v>
      </c>
      <c r="AQ153" s="197">
        <f t="shared" si="135"/>
        <v>5.4874999999999998</v>
      </c>
      <c r="AR153" s="197">
        <f t="shared" si="136"/>
        <v>137.1875</v>
      </c>
      <c r="AS153" s="197">
        <f t="shared" si="137"/>
        <v>15.243055555555555</v>
      </c>
      <c r="AT153" s="197" t="str">
        <f t="shared" si="123"/>
        <v>PRESTON…………………………………</v>
      </c>
      <c r="AU153" s="204">
        <f t="shared" si="124"/>
        <v>10</v>
      </c>
      <c r="AV153" s="197">
        <f t="shared" si="147"/>
        <v>11</v>
      </c>
      <c r="AX153" s="169" t="s">
        <v>160</v>
      </c>
      <c r="AY153" s="205">
        <v>34.549999999999997</v>
      </c>
      <c r="AZ153" s="196" t="s">
        <v>2</v>
      </c>
      <c r="BA153" s="169">
        <v>13.17</v>
      </c>
      <c r="BB153" s="197">
        <v>0</v>
      </c>
      <c r="BC153" s="197">
        <v>3</v>
      </c>
      <c r="BD153" s="197">
        <f t="shared" si="148"/>
        <v>3</v>
      </c>
    </row>
    <row r="154" spans="1:56" s="197" customFormat="1" ht="27" customHeight="1">
      <c r="A154" s="194" t="s">
        <v>501</v>
      </c>
      <c r="B154" s="195">
        <v>10</v>
      </c>
      <c r="C154" s="196" t="s">
        <v>2</v>
      </c>
      <c r="D154" s="197" t="s">
        <v>256</v>
      </c>
      <c r="E154" s="188">
        <f t="shared" si="138"/>
        <v>11</v>
      </c>
      <c r="F154" s="188">
        <f t="shared" si="139"/>
        <v>11</v>
      </c>
      <c r="G154" s="197">
        <f t="shared" si="125"/>
        <v>17.440000000000001</v>
      </c>
      <c r="H154" s="198">
        <f t="shared" si="126"/>
        <v>174.4</v>
      </c>
      <c r="I154" s="199">
        <f t="shared" si="127"/>
        <v>44</v>
      </c>
      <c r="J154" s="200">
        <f t="shared" si="128"/>
        <v>10</v>
      </c>
      <c r="K154" s="192">
        <f t="shared" si="140"/>
        <v>440</v>
      </c>
      <c r="L154" s="192">
        <v>140</v>
      </c>
      <c r="M154" s="201">
        <f t="shared" si="121"/>
        <v>754.4</v>
      </c>
      <c r="N154" s="169">
        <v>13.17</v>
      </c>
      <c r="O154" s="197">
        <v>19.7</v>
      </c>
      <c r="P154" s="157">
        <v>0.25</v>
      </c>
      <c r="Q154" s="157">
        <f t="shared" si="149"/>
        <v>1.8916666666666666</v>
      </c>
      <c r="R154" s="197">
        <f t="shared" si="129"/>
        <v>10</v>
      </c>
      <c r="S154" s="197">
        <f t="shared" si="141"/>
        <v>0</v>
      </c>
      <c r="T154" s="157">
        <f t="shared" si="142"/>
        <v>11.891666666666666</v>
      </c>
      <c r="U154" s="197">
        <f t="shared" si="150"/>
        <v>156.61324999999999</v>
      </c>
      <c r="V154" s="197">
        <f t="shared" si="130"/>
        <v>44</v>
      </c>
      <c r="W154" s="197">
        <f t="shared" si="143"/>
        <v>17.399999999999999</v>
      </c>
      <c r="X154" s="158">
        <f t="shared" si="122"/>
        <v>174</v>
      </c>
      <c r="Y154" s="158">
        <v>15</v>
      </c>
      <c r="Z154" s="158">
        <f t="shared" si="131"/>
        <v>440</v>
      </c>
      <c r="AA154" s="158">
        <f t="shared" si="151"/>
        <v>629</v>
      </c>
      <c r="AC154" s="197" t="str">
        <f t="shared" si="152"/>
        <v>PRINCE ST. …………………………………………..</v>
      </c>
      <c r="AJ154" s="157">
        <f t="shared" si="144"/>
        <v>11</v>
      </c>
      <c r="AK154" s="157">
        <f t="shared" si="145"/>
        <v>0.89166666666666572</v>
      </c>
      <c r="AL154" s="197">
        <f t="shared" si="132"/>
        <v>11</v>
      </c>
      <c r="AN154" s="197">
        <f t="shared" si="133"/>
        <v>13.17</v>
      </c>
      <c r="AO154" s="197">
        <f t="shared" si="146"/>
        <v>144.87</v>
      </c>
      <c r="AP154" s="197">
        <f t="shared" si="134"/>
        <v>0.91666666666666663</v>
      </c>
      <c r="AQ154" s="197">
        <f t="shared" si="135"/>
        <v>12.0725</v>
      </c>
      <c r="AR154" s="197">
        <f t="shared" si="136"/>
        <v>156.9425</v>
      </c>
      <c r="AS154" s="197">
        <f t="shared" si="137"/>
        <v>17.438055555555554</v>
      </c>
      <c r="AT154" s="197" t="str">
        <f t="shared" si="123"/>
        <v>PRINCE ST. …………………………………………..</v>
      </c>
      <c r="AU154" s="204">
        <f t="shared" si="124"/>
        <v>10</v>
      </c>
      <c r="AV154" s="197">
        <f t="shared" si="147"/>
        <v>11</v>
      </c>
      <c r="AX154" s="169" t="s">
        <v>180</v>
      </c>
      <c r="AY154" s="205">
        <v>20.95</v>
      </c>
      <c r="AZ154" s="196" t="s">
        <v>2</v>
      </c>
      <c r="BA154" s="169">
        <v>13.17</v>
      </c>
      <c r="BB154" s="197">
        <v>0</v>
      </c>
      <c r="BC154" s="197">
        <v>3</v>
      </c>
      <c r="BD154" s="197">
        <f t="shared" si="148"/>
        <v>3</v>
      </c>
    </row>
    <row r="155" spans="1:56" s="197" customFormat="1" ht="27" customHeight="1">
      <c r="A155" s="194" t="s">
        <v>502</v>
      </c>
      <c r="B155" s="195">
        <v>10</v>
      </c>
      <c r="C155" s="196" t="s">
        <v>2</v>
      </c>
      <c r="D155" s="197" t="s">
        <v>256</v>
      </c>
      <c r="E155" s="188">
        <f t="shared" si="138"/>
        <v>14</v>
      </c>
      <c r="F155" s="188">
        <f t="shared" si="139"/>
        <v>6</v>
      </c>
      <c r="G155" s="197">
        <f t="shared" si="125"/>
        <v>21.220000000000002</v>
      </c>
      <c r="H155" s="198">
        <f t="shared" si="126"/>
        <v>212.2</v>
      </c>
      <c r="I155" s="199">
        <f t="shared" si="127"/>
        <v>44</v>
      </c>
      <c r="J155" s="200">
        <f t="shared" si="128"/>
        <v>10</v>
      </c>
      <c r="K155" s="192">
        <f t="shared" si="140"/>
        <v>440</v>
      </c>
      <c r="L155" s="192">
        <v>140</v>
      </c>
      <c r="M155" s="201">
        <f t="shared" si="121"/>
        <v>792.2</v>
      </c>
      <c r="N155" s="169">
        <v>13.17</v>
      </c>
      <c r="O155" s="197">
        <v>51.18</v>
      </c>
      <c r="P155" s="157">
        <v>0.25</v>
      </c>
      <c r="Q155" s="157">
        <f t="shared" si="149"/>
        <v>4.5149999999999997</v>
      </c>
      <c r="R155" s="197">
        <f t="shared" si="129"/>
        <v>10</v>
      </c>
      <c r="S155" s="197">
        <f t="shared" si="141"/>
        <v>0</v>
      </c>
      <c r="T155" s="157">
        <f t="shared" si="142"/>
        <v>14.515000000000001</v>
      </c>
      <c r="U155" s="197">
        <f t="shared" si="150"/>
        <v>191.16255000000001</v>
      </c>
      <c r="V155" s="197">
        <f t="shared" si="130"/>
        <v>44</v>
      </c>
      <c r="W155" s="197">
        <f t="shared" si="143"/>
        <v>21.24</v>
      </c>
      <c r="X155" s="158">
        <f t="shared" si="122"/>
        <v>212.39999999999998</v>
      </c>
      <c r="Y155" s="158">
        <v>15</v>
      </c>
      <c r="Z155" s="158">
        <f t="shared" si="131"/>
        <v>440</v>
      </c>
      <c r="AA155" s="158">
        <f t="shared" si="151"/>
        <v>667.4</v>
      </c>
      <c r="AC155" s="197" t="str">
        <f t="shared" si="152"/>
        <v>PROVENCE……………………………….</v>
      </c>
      <c r="AE155" s="202"/>
      <c r="AF155" s="211"/>
      <c r="AJ155" s="157">
        <f t="shared" si="144"/>
        <v>14</v>
      </c>
      <c r="AK155" s="157">
        <f t="shared" si="145"/>
        <v>0.51500000000000057</v>
      </c>
      <c r="AL155" s="197">
        <f t="shared" si="132"/>
        <v>6</v>
      </c>
      <c r="AN155" s="197">
        <f t="shared" si="133"/>
        <v>13.17</v>
      </c>
      <c r="AO155" s="197">
        <f t="shared" si="146"/>
        <v>184.38</v>
      </c>
      <c r="AP155" s="197">
        <f t="shared" si="134"/>
        <v>0.5</v>
      </c>
      <c r="AQ155" s="197">
        <f t="shared" si="135"/>
        <v>6.585</v>
      </c>
      <c r="AR155" s="197">
        <f t="shared" si="136"/>
        <v>190.965</v>
      </c>
      <c r="AS155" s="197">
        <f t="shared" si="137"/>
        <v>21.218333333333334</v>
      </c>
      <c r="AT155" s="197" t="str">
        <f t="shared" si="123"/>
        <v>PROVENCE……………………………….</v>
      </c>
      <c r="AU155" s="204">
        <f t="shared" si="124"/>
        <v>10</v>
      </c>
      <c r="AV155" s="197">
        <f t="shared" si="147"/>
        <v>11</v>
      </c>
      <c r="AX155" s="169" t="s">
        <v>71</v>
      </c>
      <c r="AY155" s="205">
        <v>66.05</v>
      </c>
      <c r="AZ155" s="196" t="s">
        <v>2</v>
      </c>
      <c r="BA155" s="169">
        <v>13.17</v>
      </c>
      <c r="BB155" s="197">
        <v>4</v>
      </c>
      <c r="BC155" s="197">
        <v>3</v>
      </c>
      <c r="BD155" s="197">
        <f t="shared" si="148"/>
        <v>7</v>
      </c>
    </row>
    <row r="156" spans="1:56" s="197" customFormat="1" ht="27" customHeight="1">
      <c r="A156" s="194" t="s">
        <v>503</v>
      </c>
      <c r="B156" s="195">
        <v>10</v>
      </c>
      <c r="C156" s="196" t="s">
        <v>2</v>
      </c>
      <c r="D156" s="197" t="s">
        <v>256</v>
      </c>
      <c r="E156" s="188">
        <f t="shared" si="138"/>
        <v>11</v>
      </c>
      <c r="F156" s="188">
        <f t="shared" si="139"/>
        <v>3</v>
      </c>
      <c r="G156" s="197">
        <f t="shared" si="125"/>
        <v>16.470000000000002</v>
      </c>
      <c r="H156" s="198">
        <f t="shared" si="126"/>
        <v>164.7</v>
      </c>
      <c r="I156" s="199">
        <f t="shared" si="127"/>
        <v>44</v>
      </c>
      <c r="J156" s="200">
        <f t="shared" si="128"/>
        <v>10</v>
      </c>
      <c r="K156" s="192">
        <f t="shared" si="140"/>
        <v>440</v>
      </c>
      <c r="L156" s="192">
        <v>140</v>
      </c>
      <c r="M156" s="201">
        <f t="shared" si="121"/>
        <v>744.7</v>
      </c>
      <c r="N156" s="169">
        <v>13.17</v>
      </c>
      <c r="O156" s="197">
        <v>12.2</v>
      </c>
      <c r="P156" s="157">
        <v>0.25</v>
      </c>
      <c r="Q156" s="157">
        <f t="shared" si="149"/>
        <v>1.2666666666666666</v>
      </c>
      <c r="R156" s="197">
        <f t="shared" si="129"/>
        <v>10</v>
      </c>
      <c r="S156" s="197">
        <f t="shared" si="141"/>
        <v>0</v>
      </c>
      <c r="T156" s="157">
        <f t="shared" si="142"/>
        <v>11.266666666666666</v>
      </c>
      <c r="U156" s="197">
        <f t="shared" si="150"/>
        <v>148.38199999999998</v>
      </c>
      <c r="V156" s="197">
        <f t="shared" si="130"/>
        <v>44</v>
      </c>
      <c r="W156" s="197">
        <f t="shared" si="143"/>
        <v>16.489999999999998</v>
      </c>
      <c r="X156" s="158">
        <f t="shared" si="122"/>
        <v>164.89999999999998</v>
      </c>
      <c r="Y156" s="158">
        <v>15</v>
      </c>
      <c r="Z156" s="158">
        <f t="shared" si="131"/>
        <v>440</v>
      </c>
      <c r="AA156" s="158">
        <f t="shared" si="151"/>
        <v>619.9</v>
      </c>
      <c r="AC156" s="197" t="str">
        <f t="shared" si="152"/>
        <v>QUADRANT……………………………….</v>
      </c>
      <c r="AE156" s="202"/>
      <c r="AF156" s="203"/>
      <c r="AJ156" s="157">
        <f t="shared" si="144"/>
        <v>11</v>
      </c>
      <c r="AK156" s="157">
        <f t="shared" si="145"/>
        <v>0.26666666666666572</v>
      </c>
      <c r="AL156" s="197">
        <f t="shared" si="132"/>
        <v>3</v>
      </c>
      <c r="AN156" s="197">
        <f t="shared" si="133"/>
        <v>13.17</v>
      </c>
      <c r="AO156" s="197">
        <f t="shared" si="146"/>
        <v>144.87</v>
      </c>
      <c r="AP156" s="197">
        <f t="shared" si="134"/>
        <v>0.25</v>
      </c>
      <c r="AQ156" s="197">
        <f t="shared" si="135"/>
        <v>3.2925</v>
      </c>
      <c r="AR156" s="197">
        <f t="shared" si="136"/>
        <v>148.16249999999999</v>
      </c>
      <c r="AS156" s="197">
        <f t="shared" si="137"/>
        <v>16.462499999999999</v>
      </c>
      <c r="AT156" s="197" t="str">
        <f t="shared" si="123"/>
        <v>QUADRANT……………………………….</v>
      </c>
      <c r="AU156" s="204">
        <f t="shared" si="124"/>
        <v>10</v>
      </c>
      <c r="AV156" s="197">
        <f t="shared" si="147"/>
        <v>11</v>
      </c>
      <c r="AX156" s="169" t="s">
        <v>161</v>
      </c>
      <c r="AY156" s="205">
        <v>76.55</v>
      </c>
      <c r="AZ156" s="196" t="s">
        <v>3</v>
      </c>
      <c r="BA156" s="169">
        <v>12</v>
      </c>
      <c r="BB156" s="197">
        <v>0</v>
      </c>
      <c r="BC156" s="197">
        <v>3</v>
      </c>
      <c r="BD156" s="197">
        <f t="shared" si="148"/>
        <v>3</v>
      </c>
    </row>
    <row r="157" spans="1:56" s="197" customFormat="1" ht="27" customHeight="1">
      <c r="A157" s="194" t="s">
        <v>504</v>
      </c>
      <c r="B157" s="195">
        <v>10</v>
      </c>
      <c r="C157" s="196" t="s">
        <v>2</v>
      </c>
      <c r="D157" s="197" t="s">
        <v>256</v>
      </c>
      <c r="E157" s="188">
        <f t="shared" si="138"/>
        <v>10</v>
      </c>
      <c r="F157" s="188">
        <f t="shared" si="139"/>
        <v>8</v>
      </c>
      <c r="G157" s="197">
        <f t="shared" si="125"/>
        <v>15.61</v>
      </c>
      <c r="H157" s="198">
        <f t="shared" si="126"/>
        <v>156.1</v>
      </c>
      <c r="I157" s="199">
        <f t="shared" si="127"/>
        <v>44</v>
      </c>
      <c r="J157" s="200">
        <f t="shared" si="128"/>
        <v>10</v>
      </c>
      <c r="K157" s="192">
        <f t="shared" si="140"/>
        <v>440</v>
      </c>
      <c r="L157" s="192">
        <v>140</v>
      </c>
      <c r="M157" s="201">
        <f t="shared" si="121"/>
        <v>736.1</v>
      </c>
      <c r="N157" s="169">
        <v>13.17</v>
      </c>
      <c r="O157" s="197">
        <v>4.84</v>
      </c>
      <c r="P157" s="157">
        <v>0.25</v>
      </c>
      <c r="Q157" s="157">
        <f t="shared" si="149"/>
        <v>0.65333333333333332</v>
      </c>
      <c r="R157" s="197">
        <f t="shared" si="129"/>
        <v>10</v>
      </c>
      <c r="S157" s="197">
        <f t="shared" si="141"/>
        <v>0</v>
      </c>
      <c r="T157" s="157">
        <f t="shared" si="142"/>
        <v>10.653333333333332</v>
      </c>
      <c r="U157" s="197">
        <f t="shared" si="150"/>
        <v>140.30439999999999</v>
      </c>
      <c r="V157" s="197">
        <f t="shared" si="130"/>
        <v>44</v>
      </c>
      <c r="W157" s="197">
        <f t="shared" si="143"/>
        <v>15.59</v>
      </c>
      <c r="X157" s="158">
        <f t="shared" si="122"/>
        <v>155.9</v>
      </c>
      <c r="Y157" s="158">
        <v>15</v>
      </c>
      <c r="Z157" s="158">
        <f t="shared" si="131"/>
        <v>440</v>
      </c>
      <c r="AA157" s="158">
        <f t="shared" si="151"/>
        <v>610.9</v>
      </c>
      <c r="AC157" s="197" t="str">
        <f t="shared" si="152"/>
        <v>RIALTO…………………………………….</v>
      </c>
      <c r="AE157" s="202"/>
      <c r="AF157" s="203"/>
      <c r="AJ157" s="157">
        <f t="shared" si="144"/>
        <v>10</v>
      </c>
      <c r="AK157" s="157">
        <f t="shared" si="145"/>
        <v>0.65333333333333243</v>
      </c>
      <c r="AL157" s="197">
        <f t="shared" si="132"/>
        <v>8</v>
      </c>
      <c r="AN157" s="197">
        <f t="shared" si="133"/>
        <v>13.17</v>
      </c>
      <c r="AO157" s="197">
        <f t="shared" si="146"/>
        <v>131.69999999999999</v>
      </c>
      <c r="AP157" s="197">
        <f t="shared" si="134"/>
        <v>0.66666666666666663</v>
      </c>
      <c r="AQ157" s="197">
        <f t="shared" si="135"/>
        <v>8.7799999999999994</v>
      </c>
      <c r="AR157" s="197">
        <f t="shared" si="136"/>
        <v>140.47999999999999</v>
      </c>
      <c r="AS157" s="197">
        <f t="shared" si="137"/>
        <v>15.608888888888888</v>
      </c>
      <c r="AT157" s="197" t="str">
        <f t="shared" si="123"/>
        <v>RIALTO…………………………………….</v>
      </c>
      <c r="AU157" s="204">
        <f t="shared" si="124"/>
        <v>10</v>
      </c>
      <c r="AV157" s="197">
        <f t="shared" si="147"/>
        <v>11</v>
      </c>
      <c r="AX157" s="169" t="s">
        <v>112</v>
      </c>
      <c r="AY157" s="207">
        <v>72.849999999999994</v>
      </c>
      <c r="AZ157" s="196" t="s">
        <v>3</v>
      </c>
      <c r="BA157" s="169">
        <v>12</v>
      </c>
      <c r="BB157" s="197">
        <v>0</v>
      </c>
      <c r="BC157" s="197">
        <v>3</v>
      </c>
      <c r="BD157" s="197">
        <f t="shared" si="148"/>
        <v>3</v>
      </c>
    </row>
    <row r="158" spans="1:56" s="197" customFormat="1" ht="27" customHeight="1">
      <c r="A158" s="194" t="s">
        <v>505</v>
      </c>
      <c r="B158" s="195">
        <v>10</v>
      </c>
      <c r="C158" s="196" t="s">
        <v>2</v>
      </c>
      <c r="D158" s="197" t="s">
        <v>256</v>
      </c>
      <c r="E158" s="188">
        <f t="shared" si="138"/>
        <v>10</v>
      </c>
      <c r="F158" s="188">
        <f t="shared" si="139"/>
        <v>4</v>
      </c>
      <c r="G158" s="197">
        <f t="shared" si="125"/>
        <v>15.129999999999999</v>
      </c>
      <c r="H158" s="198">
        <f t="shared" si="126"/>
        <v>151.30000000000001</v>
      </c>
      <c r="I158" s="199">
        <f t="shared" si="127"/>
        <v>44</v>
      </c>
      <c r="J158" s="200">
        <f t="shared" si="128"/>
        <v>10</v>
      </c>
      <c r="K158" s="192">
        <f t="shared" si="140"/>
        <v>440</v>
      </c>
      <c r="L158" s="192">
        <v>140</v>
      </c>
      <c r="M158" s="201">
        <f t="shared" si="121"/>
        <v>731.3</v>
      </c>
      <c r="N158" s="169">
        <v>13.17</v>
      </c>
      <c r="O158" s="197">
        <v>1.26</v>
      </c>
      <c r="P158" s="157">
        <v>0.25</v>
      </c>
      <c r="Q158" s="157">
        <f t="shared" si="149"/>
        <v>0.35499999999999998</v>
      </c>
      <c r="R158" s="197">
        <f t="shared" si="129"/>
        <v>10</v>
      </c>
      <c r="S158" s="197">
        <f t="shared" si="141"/>
        <v>0</v>
      </c>
      <c r="T158" s="157">
        <f t="shared" si="142"/>
        <v>10.355</v>
      </c>
      <c r="U158" s="197">
        <f t="shared" si="150"/>
        <v>136.37535</v>
      </c>
      <c r="V158" s="197">
        <f t="shared" si="130"/>
        <v>44</v>
      </c>
      <c r="W158" s="197">
        <f t="shared" si="143"/>
        <v>15.15</v>
      </c>
      <c r="X158" s="158">
        <f t="shared" si="122"/>
        <v>151.5</v>
      </c>
      <c r="Y158" s="158">
        <v>15</v>
      </c>
      <c r="Z158" s="158">
        <f t="shared" si="131"/>
        <v>440</v>
      </c>
      <c r="AA158" s="158">
        <f t="shared" si="151"/>
        <v>606.5</v>
      </c>
      <c r="AC158" s="197" t="str">
        <f t="shared" si="152"/>
        <v>RIVERBED………………………………………..</v>
      </c>
      <c r="AE158" s="202"/>
      <c r="AF158" s="203"/>
      <c r="AJ158" s="157">
        <f t="shared" si="144"/>
        <v>10</v>
      </c>
      <c r="AK158" s="157">
        <f t="shared" si="145"/>
        <v>0.35500000000000043</v>
      </c>
      <c r="AL158" s="197">
        <f t="shared" si="132"/>
        <v>4</v>
      </c>
      <c r="AN158" s="197">
        <f t="shared" si="133"/>
        <v>13.17</v>
      </c>
      <c r="AO158" s="197">
        <f t="shared" si="146"/>
        <v>131.69999999999999</v>
      </c>
      <c r="AP158" s="197">
        <f t="shared" si="134"/>
        <v>0.33333333333333331</v>
      </c>
      <c r="AQ158" s="197">
        <f t="shared" si="135"/>
        <v>4.3899999999999997</v>
      </c>
      <c r="AR158" s="197">
        <f t="shared" si="136"/>
        <v>136.08999999999997</v>
      </c>
      <c r="AS158" s="197">
        <f t="shared" si="137"/>
        <v>15.121111111111109</v>
      </c>
      <c r="AT158" s="197" t="str">
        <f t="shared" si="123"/>
        <v>RIVERBED………………………………………..</v>
      </c>
      <c r="AU158" s="204">
        <f t="shared" si="124"/>
        <v>10</v>
      </c>
      <c r="AV158" s="197">
        <f t="shared" si="147"/>
        <v>11</v>
      </c>
      <c r="AX158" s="169" t="s">
        <v>196</v>
      </c>
      <c r="AY158" s="207">
        <v>74</v>
      </c>
      <c r="AZ158" s="196" t="s">
        <v>2</v>
      </c>
      <c r="BA158" s="169">
        <v>13.17</v>
      </c>
      <c r="BB158" s="197">
        <v>18</v>
      </c>
      <c r="BC158" s="197">
        <v>3</v>
      </c>
      <c r="BD158" s="197">
        <f t="shared" si="148"/>
        <v>21</v>
      </c>
    </row>
    <row r="159" spans="1:56" s="197" customFormat="1" ht="27" customHeight="1">
      <c r="A159" s="194" t="s">
        <v>506</v>
      </c>
      <c r="B159" s="195">
        <v>10</v>
      </c>
      <c r="C159" s="196" t="s">
        <v>2</v>
      </c>
      <c r="D159" s="197" t="s">
        <v>256</v>
      </c>
      <c r="E159" s="188">
        <f t="shared" si="138"/>
        <v>10</v>
      </c>
      <c r="F159" s="188">
        <f t="shared" si="139"/>
        <v>3</v>
      </c>
      <c r="G159" s="197">
        <f t="shared" si="125"/>
        <v>15</v>
      </c>
      <c r="H159" s="198">
        <f t="shared" si="126"/>
        <v>150</v>
      </c>
      <c r="I159" s="199">
        <f t="shared" si="127"/>
        <v>44</v>
      </c>
      <c r="J159" s="200">
        <f t="shared" si="128"/>
        <v>10</v>
      </c>
      <c r="K159" s="192">
        <f t="shared" si="140"/>
        <v>440</v>
      </c>
      <c r="L159" s="192">
        <v>140</v>
      </c>
      <c r="M159" s="201">
        <f t="shared" si="121"/>
        <v>730</v>
      </c>
      <c r="N159" s="169">
        <v>13.17</v>
      </c>
      <c r="O159" s="197">
        <v>0</v>
      </c>
      <c r="P159" s="157">
        <v>0.25</v>
      </c>
      <c r="Q159" s="157">
        <f t="shared" si="149"/>
        <v>0.25</v>
      </c>
      <c r="R159" s="197">
        <f t="shared" si="129"/>
        <v>10</v>
      </c>
      <c r="S159" s="197">
        <f t="shared" si="141"/>
        <v>0</v>
      </c>
      <c r="T159" s="157">
        <f t="shared" si="142"/>
        <v>10.25</v>
      </c>
      <c r="U159" s="197">
        <f t="shared" si="150"/>
        <v>134.99250000000001</v>
      </c>
      <c r="V159" s="197">
        <f t="shared" si="130"/>
        <v>44</v>
      </c>
      <c r="W159" s="197">
        <f t="shared" si="143"/>
        <v>15</v>
      </c>
      <c r="X159" s="158">
        <f t="shared" si="122"/>
        <v>150</v>
      </c>
      <c r="Y159" s="158">
        <v>15</v>
      </c>
      <c r="Z159" s="158">
        <f t="shared" si="131"/>
        <v>440</v>
      </c>
      <c r="AA159" s="158">
        <f t="shared" si="151"/>
        <v>605</v>
      </c>
      <c r="AC159" s="197" t="str">
        <f t="shared" si="152"/>
        <v>ROSEWOOD ………………………………………..</v>
      </c>
      <c r="AE159" s="202"/>
      <c r="AF159" s="203"/>
      <c r="AJ159" s="157">
        <f t="shared" si="144"/>
        <v>10</v>
      </c>
      <c r="AK159" s="157">
        <f t="shared" si="145"/>
        <v>0.25</v>
      </c>
      <c r="AL159" s="197">
        <f t="shared" si="132"/>
        <v>3</v>
      </c>
      <c r="AN159" s="197">
        <f t="shared" si="133"/>
        <v>13.17</v>
      </c>
      <c r="AO159" s="197">
        <f t="shared" si="146"/>
        <v>131.69999999999999</v>
      </c>
      <c r="AP159" s="197">
        <f t="shared" si="134"/>
        <v>0.25</v>
      </c>
      <c r="AQ159" s="197">
        <f t="shared" si="135"/>
        <v>3.2925</v>
      </c>
      <c r="AR159" s="197">
        <f t="shared" si="136"/>
        <v>134.99249999999998</v>
      </c>
      <c r="AS159" s="197">
        <f t="shared" si="137"/>
        <v>14.999166666666664</v>
      </c>
      <c r="AT159" s="197" t="str">
        <f t="shared" si="123"/>
        <v>ROSEWOOD ………………………………………..</v>
      </c>
      <c r="AU159" s="204">
        <f t="shared" si="124"/>
        <v>10</v>
      </c>
      <c r="AV159" s="197">
        <f t="shared" si="147"/>
        <v>11</v>
      </c>
      <c r="AX159" s="169" t="s">
        <v>147</v>
      </c>
      <c r="AY159" s="207">
        <v>88</v>
      </c>
      <c r="AZ159" s="196" t="s">
        <v>3</v>
      </c>
      <c r="BA159" s="169">
        <v>12</v>
      </c>
      <c r="BB159" s="197">
        <v>5</v>
      </c>
      <c r="BC159" s="197">
        <v>3</v>
      </c>
      <c r="BD159" s="197">
        <f t="shared" si="148"/>
        <v>8</v>
      </c>
    </row>
    <row r="160" spans="1:56" s="197" customFormat="1" ht="27" customHeight="1">
      <c r="A160" s="194" t="s">
        <v>507</v>
      </c>
      <c r="B160" s="195">
        <v>10</v>
      </c>
      <c r="C160" s="196" t="s">
        <v>2</v>
      </c>
      <c r="D160" s="197" t="s">
        <v>256</v>
      </c>
      <c r="E160" s="188">
        <f t="shared" si="138"/>
        <v>10</v>
      </c>
      <c r="F160" s="188">
        <f t="shared" si="139"/>
        <v>3</v>
      </c>
      <c r="G160" s="197">
        <f t="shared" si="125"/>
        <v>15</v>
      </c>
      <c r="H160" s="198">
        <f t="shared" si="126"/>
        <v>150</v>
      </c>
      <c r="I160" s="199">
        <f t="shared" si="127"/>
        <v>44</v>
      </c>
      <c r="J160" s="200">
        <f t="shared" si="128"/>
        <v>10</v>
      </c>
      <c r="K160" s="192">
        <f t="shared" si="140"/>
        <v>440</v>
      </c>
      <c r="L160" s="192">
        <v>140</v>
      </c>
      <c r="M160" s="201">
        <f t="shared" si="121"/>
        <v>730</v>
      </c>
      <c r="N160" s="169">
        <v>13.17</v>
      </c>
      <c r="O160" s="197">
        <v>0</v>
      </c>
      <c r="P160" s="157">
        <v>0.25</v>
      </c>
      <c r="Q160" s="157">
        <f t="shared" si="149"/>
        <v>0.25</v>
      </c>
      <c r="R160" s="197">
        <f t="shared" si="129"/>
        <v>10</v>
      </c>
      <c r="S160" s="197">
        <f t="shared" si="141"/>
        <v>0</v>
      </c>
      <c r="T160" s="157">
        <f t="shared" si="142"/>
        <v>10.25</v>
      </c>
      <c r="U160" s="197">
        <f t="shared" si="150"/>
        <v>134.99250000000001</v>
      </c>
      <c r="V160" s="197">
        <f t="shared" si="130"/>
        <v>44</v>
      </c>
      <c r="W160" s="197">
        <f t="shared" si="143"/>
        <v>15</v>
      </c>
      <c r="X160" s="158">
        <f t="shared" si="122"/>
        <v>150</v>
      </c>
      <c r="Y160" s="158">
        <v>15</v>
      </c>
      <c r="Z160" s="158">
        <f t="shared" si="131"/>
        <v>440</v>
      </c>
      <c r="AA160" s="158">
        <f t="shared" si="151"/>
        <v>605</v>
      </c>
      <c r="AC160" s="197" t="str">
        <f t="shared" si="152"/>
        <v>RUSTIKA ………………………………..</v>
      </c>
      <c r="AE160" s="202"/>
      <c r="AF160" s="203"/>
      <c r="AJ160" s="157">
        <f t="shared" si="144"/>
        <v>10</v>
      </c>
      <c r="AK160" s="157">
        <f t="shared" si="145"/>
        <v>0.25</v>
      </c>
      <c r="AL160" s="197">
        <f t="shared" si="132"/>
        <v>3</v>
      </c>
      <c r="AN160" s="197">
        <f t="shared" si="133"/>
        <v>13.17</v>
      </c>
      <c r="AO160" s="197">
        <f t="shared" si="146"/>
        <v>131.69999999999999</v>
      </c>
      <c r="AP160" s="197">
        <f t="shared" si="134"/>
        <v>0.25</v>
      </c>
      <c r="AQ160" s="197">
        <f t="shared" si="135"/>
        <v>3.2925</v>
      </c>
      <c r="AR160" s="197">
        <f t="shared" si="136"/>
        <v>134.99249999999998</v>
      </c>
      <c r="AS160" s="197">
        <f t="shared" si="137"/>
        <v>14.999166666666664</v>
      </c>
      <c r="AT160" s="197" t="str">
        <f t="shared" si="123"/>
        <v>RUSTIKA ………………………………..</v>
      </c>
      <c r="AU160" s="204">
        <f t="shared" si="124"/>
        <v>10</v>
      </c>
      <c r="AV160" s="197">
        <f t="shared" si="147"/>
        <v>11</v>
      </c>
      <c r="AX160" s="194" t="s">
        <v>218</v>
      </c>
      <c r="AY160" s="209">
        <v>79.900000000000006</v>
      </c>
      <c r="AZ160" s="196" t="s">
        <v>3</v>
      </c>
      <c r="BA160" s="169">
        <v>12</v>
      </c>
      <c r="BB160" s="197">
        <v>18</v>
      </c>
      <c r="BC160" s="197">
        <v>3</v>
      </c>
      <c r="BD160" s="197">
        <f t="shared" si="148"/>
        <v>21</v>
      </c>
    </row>
    <row r="161" spans="1:56" s="197" customFormat="1" ht="27" customHeight="1">
      <c r="A161" s="194" t="s">
        <v>508</v>
      </c>
      <c r="B161" s="195">
        <v>10</v>
      </c>
      <c r="C161" s="196" t="s">
        <v>2</v>
      </c>
      <c r="D161" s="197" t="s">
        <v>256</v>
      </c>
      <c r="E161" s="188">
        <f t="shared" si="138"/>
        <v>10</v>
      </c>
      <c r="F161" s="188">
        <f t="shared" si="139"/>
        <v>3</v>
      </c>
      <c r="G161" s="197">
        <f t="shared" si="125"/>
        <v>15</v>
      </c>
      <c r="H161" s="198">
        <f t="shared" si="126"/>
        <v>150</v>
      </c>
      <c r="I161" s="199">
        <f t="shared" si="127"/>
        <v>44</v>
      </c>
      <c r="J161" s="200">
        <f t="shared" si="128"/>
        <v>10</v>
      </c>
      <c r="K161" s="192">
        <f t="shared" si="140"/>
        <v>440</v>
      </c>
      <c r="L161" s="192">
        <v>140</v>
      </c>
      <c r="M161" s="201">
        <f t="shared" si="121"/>
        <v>730</v>
      </c>
      <c r="N161" s="169">
        <v>13.17</v>
      </c>
      <c r="O161" s="197">
        <v>0</v>
      </c>
      <c r="P161" s="157">
        <v>0.25</v>
      </c>
      <c r="Q161" s="157">
        <f t="shared" si="149"/>
        <v>0.25</v>
      </c>
      <c r="R161" s="197">
        <f t="shared" si="129"/>
        <v>10</v>
      </c>
      <c r="S161" s="197">
        <f t="shared" si="141"/>
        <v>0</v>
      </c>
      <c r="T161" s="157">
        <f t="shared" si="142"/>
        <v>10.25</v>
      </c>
      <c r="U161" s="197">
        <f t="shared" si="150"/>
        <v>134.99250000000001</v>
      </c>
      <c r="V161" s="197">
        <f t="shared" si="130"/>
        <v>44</v>
      </c>
      <c r="W161" s="197">
        <f t="shared" si="143"/>
        <v>15</v>
      </c>
      <c r="X161" s="158">
        <f t="shared" si="122"/>
        <v>150</v>
      </c>
      <c r="Y161" s="158">
        <v>15</v>
      </c>
      <c r="Z161" s="158">
        <f t="shared" si="131"/>
        <v>440</v>
      </c>
      <c r="AA161" s="158">
        <f t="shared" si="151"/>
        <v>605</v>
      </c>
      <c r="AC161" s="197" t="str">
        <f t="shared" si="152"/>
        <v>RUSTIKA STRIPE……………………</v>
      </c>
      <c r="AE161" s="202"/>
      <c r="AF161" s="212"/>
      <c r="AJ161" s="157">
        <f t="shared" si="144"/>
        <v>10</v>
      </c>
      <c r="AK161" s="157">
        <f t="shared" si="145"/>
        <v>0.25</v>
      </c>
      <c r="AL161" s="197">
        <f t="shared" si="132"/>
        <v>3</v>
      </c>
      <c r="AN161" s="197">
        <f t="shared" si="133"/>
        <v>13.17</v>
      </c>
      <c r="AO161" s="197">
        <f t="shared" si="146"/>
        <v>131.69999999999999</v>
      </c>
      <c r="AP161" s="197">
        <f t="shared" si="134"/>
        <v>0.25</v>
      </c>
      <c r="AQ161" s="197">
        <f t="shared" si="135"/>
        <v>3.2925</v>
      </c>
      <c r="AR161" s="197">
        <f t="shared" si="136"/>
        <v>134.99249999999998</v>
      </c>
      <c r="AS161" s="197">
        <f t="shared" si="137"/>
        <v>14.999166666666664</v>
      </c>
      <c r="AT161" s="197" t="str">
        <f t="shared" si="123"/>
        <v>RUSTIKA STRIPE……………………</v>
      </c>
      <c r="AU161" s="204">
        <f t="shared" si="124"/>
        <v>10</v>
      </c>
      <c r="AV161" s="197">
        <f t="shared" si="147"/>
        <v>11</v>
      </c>
      <c r="AX161" s="169" t="s">
        <v>27</v>
      </c>
      <c r="AY161" s="205">
        <v>57.8</v>
      </c>
      <c r="AZ161" s="196" t="s">
        <v>3</v>
      </c>
      <c r="BA161" s="169">
        <v>12</v>
      </c>
      <c r="BB161" s="197">
        <v>0</v>
      </c>
      <c r="BC161" s="197">
        <v>3</v>
      </c>
      <c r="BD161" s="197">
        <f t="shared" si="148"/>
        <v>3</v>
      </c>
    </row>
    <row r="162" spans="1:56" s="197" customFormat="1" ht="27" customHeight="1">
      <c r="A162" s="194" t="s">
        <v>509</v>
      </c>
      <c r="B162" s="195">
        <v>10</v>
      </c>
      <c r="C162" s="196" t="s">
        <v>2</v>
      </c>
      <c r="D162" s="197" t="s">
        <v>256</v>
      </c>
      <c r="E162" s="188">
        <f t="shared" si="138"/>
        <v>11</v>
      </c>
      <c r="F162" s="188">
        <f t="shared" si="139"/>
        <v>6</v>
      </c>
      <c r="G162" s="197">
        <f t="shared" si="125"/>
        <v>16.830000000000002</v>
      </c>
      <c r="H162" s="198">
        <f t="shared" si="126"/>
        <v>168.3</v>
      </c>
      <c r="I162" s="199">
        <f t="shared" si="127"/>
        <v>44</v>
      </c>
      <c r="J162" s="200">
        <f t="shared" si="128"/>
        <v>10</v>
      </c>
      <c r="K162" s="192">
        <f t="shared" si="140"/>
        <v>440</v>
      </c>
      <c r="L162" s="192">
        <v>140</v>
      </c>
      <c r="M162" s="201">
        <f t="shared" si="121"/>
        <v>748.3</v>
      </c>
      <c r="N162" s="169">
        <v>13.17</v>
      </c>
      <c r="O162" s="197">
        <v>15.3</v>
      </c>
      <c r="P162" s="157">
        <v>0.25</v>
      </c>
      <c r="Q162" s="157">
        <f t="shared" si="149"/>
        <v>1.5250000000000001</v>
      </c>
      <c r="R162" s="197">
        <f t="shared" si="129"/>
        <v>10</v>
      </c>
      <c r="S162" s="197">
        <f t="shared" si="141"/>
        <v>0</v>
      </c>
      <c r="T162" s="157">
        <f t="shared" si="142"/>
        <v>11.525</v>
      </c>
      <c r="U162" s="197">
        <f t="shared" si="150"/>
        <v>151.78425000000001</v>
      </c>
      <c r="V162" s="197">
        <f t="shared" si="130"/>
        <v>44</v>
      </c>
      <c r="W162" s="197">
        <f t="shared" si="143"/>
        <v>16.86</v>
      </c>
      <c r="X162" s="158">
        <f t="shared" si="122"/>
        <v>168.6</v>
      </c>
      <c r="Y162" s="158">
        <v>15</v>
      </c>
      <c r="Z162" s="158">
        <f t="shared" si="131"/>
        <v>440</v>
      </c>
      <c r="AA162" s="158">
        <f t="shared" si="151"/>
        <v>623.6</v>
      </c>
      <c r="AC162" s="197" t="str">
        <f t="shared" si="152"/>
        <v>SAG HARBOR…………………………….</v>
      </c>
      <c r="AE162" s="202"/>
      <c r="AF162" s="212"/>
      <c r="AJ162" s="157">
        <f t="shared" si="144"/>
        <v>11</v>
      </c>
      <c r="AK162" s="157">
        <f t="shared" si="145"/>
        <v>0.52500000000000036</v>
      </c>
      <c r="AL162" s="197">
        <f t="shared" si="132"/>
        <v>6</v>
      </c>
      <c r="AN162" s="197">
        <f t="shared" si="133"/>
        <v>13.17</v>
      </c>
      <c r="AO162" s="197">
        <f t="shared" si="146"/>
        <v>144.87</v>
      </c>
      <c r="AP162" s="197">
        <f t="shared" si="134"/>
        <v>0.5</v>
      </c>
      <c r="AQ162" s="197">
        <f t="shared" si="135"/>
        <v>6.585</v>
      </c>
      <c r="AR162" s="197">
        <f t="shared" si="136"/>
        <v>151.45500000000001</v>
      </c>
      <c r="AS162" s="197">
        <f t="shared" si="137"/>
        <v>16.828333333333333</v>
      </c>
      <c r="AT162" s="197" t="str">
        <f t="shared" si="123"/>
        <v>SAG HARBOR…………………………….</v>
      </c>
      <c r="AU162" s="204">
        <f t="shared" si="124"/>
        <v>10</v>
      </c>
      <c r="AV162" s="197">
        <f t="shared" si="147"/>
        <v>11</v>
      </c>
      <c r="AX162" s="169" t="s">
        <v>203</v>
      </c>
      <c r="AY162" s="205">
        <v>29.9</v>
      </c>
      <c r="AZ162" s="196" t="s">
        <v>3</v>
      </c>
      <c r="BA162" s="169">
        <v>12</v>
      </c>
      <c r="BB162" s="197">
        <v>36</v>
      </c>
      <c r="BC162" s="197">
        <v>3</v>
      </c>
      <c r="BD162" s="197">
        <f t="shared" si="148"/>
        <v>39</v>
      </c>
    </row>
    <row r="163" spans="1:56" s="197" customFormat="1" ht="27" customHeight="1">
      <c r="A163" s="194" t="s">
        <v>510</v>
      </c>
      <c r="B163" s="195">
        <v>10</v>
      </c>
      <c r="C163" s="196" t="s">
        <v>2</v>
      </c>
      <c r="D163" s="197" t="s">
        <v>256</v>
      </c>
      <c r="E163" s="188">
        <f t="shared" si="138"/>
        <v>11</v>
      </c>
      <c r="F163" s="188">
        <f t="shared" si="139"/>
        <v>1</v>
      </c>
      <c r="G163" s="197">
        <f t="shared" si="125"/>
        <v>16.220000000000002</v>
      </c>
      <c r="H163" s="198">
        <f t="shared" si="126"/>
        <v>162.19999999999999</v>
      </c>
      <c r="I163" s="199">
        <f t="shared" si="127"/>
        <v>44</v>
      </c>
      <c r="J163" s="200">
        <f t="shared" si="128"/>
        <v>10</v>
      </c>
      <c r="K163" s="192">
        <f t="shared" si="140"/>
        <v>440</v>
      </c>
      <c r="L163" s="192">
        <v>140</v>
      </c>
      <c r="M163" s="201">
        <f t="shared" si="121"/>
        <v>742.2</v>
      </c>
      <c r="N163" s="169">
        <v>13.17</v>
      </c>
      <c r="O163" s="197">
        <v>10.039999999999999</v>
      </c>
      <c r="P163" s="157">
        <v>0.25</v>
      </c>
      <c r="Q163" s="157">
        <f t="shared" si="149"/>
        <v>1.0866666666666664</v>
      </c>
      <c r="R163" s="197">
        <f t="shared" si="129"/>
        <v>10</v>
      </c>
      <c r="S163" s="197">
        <f t="shared" si="141"/>
        <v>0</v>
      </c>
      <c r="T163" s="157">
        <f t="shared" si="142"/>
        <v>11.086666666666666</v>
      </c>
      <c r="U163" s="197">
        <f t="shared" si="150"/>
        <v>146.01139999999998</v>
      </c>
      <c r="V163" s="197">
        <f t="shared" si="130"/>
        <v>44</v>
      </c>
      <c r="W163" s="197">
        <f t="shared" si="143"/>
        <v>16.22</v>
      </c>
      <c r="X163" s="158">
        <f t="shared" si="122"/>
        <v>162.19999999999999</v>
      </c>
      <c r="Y163" s="158">
        <v>15</v>
      </c>
      <c r="Z163" s="158">
        <f t="shared" si="131"/>
        <v>440</v>
      </c>
      <c r="AA163" s="158">
        <f t="shared" si="151"/>
        <v>617.20000000000005</v>
      </c>
      <c r="AC163" s="197" t="str">
        <f t="shared" si="152"/>
        <v>SAN MARCO …………………………….</v>
      </c>
      <c r="AE163" s="202"/>
      <c r="AF163" s="203"/>
      <c r="AJ163" s="157">
        <f t="shared" si="144"/>
        <v>11</v>
      </c>
      <c r="AK163" s="157">
        <f t="shared" si="145"/>
        <v>8.6666666666666003E-2</v>
      </c>
      <c r="AL163" s="197">
        <f t="shared" si="132"/>
        <v>1</v>
      </c>
      <c r="AN163" s="197">
        <f t="shared" si="133"/>
        <v>13.17</v>
      </c>
      <c r="AO163" s="197">
        <f t="shared" si="146"/>
        <v>144.87</v>
      </c>
      <c r="AP163" s="197">
        <f t="shared" si="134"/>
        <v>8.3333333333333329E-2</v>
      </c>
      <c r="AQ163" s="197">
        <f t="shared" si="135"/>
        <v>1.0974999999999999</v>
      </c>
      <c r="AR163" s="197">
        <f t="shared" si="136"/>
        <v>145.9675</v>
      </c>
      <c r="AS163" s="197">
        <f t="shared" si="137"/>
        <v>16.218611111111112</v>
      </c>
      <c r="AT163" s="197" t="str">
        <f t="shared" si="123"/>
        <v>SAN MARCO …………………………….</v>
      </c>
      <c r="AU163" s="204">
        <f t="shared" si="124"/>
        <v>10</v>
      </c>
      <c r="AV163" s="197">
        <f t="shared" si="147"/>
        <v>11</v>
      </c>
      <c r="AX163" s="169" t="s">
        <v>97</v>
      </c>
      <c r="AY163" s="207">
        <v>79.7</v>
      </c>
      <c r="AZ163" s="196" t="s">
        <v>3</v>
      </c>
      <c r="BA163" s="169">
        <v>12</v>
      </c>
      <c r="BB163" s="197">
        <v>8</v>
      </c>
      <c r="BC163" s="197">
        <v>3</v>
      </c>
      <c r="BD163" s="197">
        <f t="shared" si="148"/>
        <v>11</v>
      </c>
    </row>
    <row r="164" spans="1:56" s="197" customFormat="1" ht="27" customHeight="1">
      <c r="A164" s="194" t="s">
        <v>511</v>
      </c>
      <c r="B164" s="195">
        <v>10</v>
      </c>
      <c r="C164" s="196" t="s">
        <v>2</v>
      </c>
      <c r="D164" s="197" t="s">
        <v>256</v>
      </c>
      <c r="E164" s="188">
        <f t="shared" si="138"/>
        <v>10</v>
      </c>
      <c r="F164" s="188">
        <f t="shared" si="139"/>
        <v>8</v>
      </c>
      <c r="G164" s="197">
        <f t="shared" si="125"/>
        <v>15.61</v>
      </c>
      <c r="H164" s="198">
        <f t="shared" si="126"/>
        <v>156.1</v>
      </c>
      <c r="I164" s="199">
        <f t="shared" si="127"/>
        <v>44</v>
      </c>
      <c r="J164" s="200">
        <f t="shared" si="128"/>
        <v>10</v>
      </c>
      <c r="K164" s="192">
        <f t="shared" si="140"/>
        <v>440</v>
      </c>
      <c r="L164" s="192">
        <v>140</v>
      </c>
      <c r="M164" s="201">
        <f t="shared" si="121"/>
        <v>736.1</v>
      </c>
      <c r="N164" s="169">
        <v>13.17</v>
      </c>
      <c r="O164" s="197">
        <v>5</v>
      </c>
      <c r="P164" s="157">
        <v>0.25</v>
      </c>
      <c r="Q164" s="157">
        <f t="shared" si="149"/>
        <v>0.66666666666666674</v>
      </c>
      <c r="R164" s="197">
        <f t="shared" si="129"/>
        <v>10</v>
      </c>
      <c r="S164" s="197">
        <f t="shared" si="141"/>
        <v>0</v>
      </c>
      <c r="T164" s="157">
        <f t="shared" si="142"/>
        <v>10.666666666666666</v>
      </c>
      <c r="U164" s="197">
        <f t="shared" si="150"/>
        <v>140.47999999999999</v>
      </c>
      <c r="V164" s="197">
        <f t="shared" si="130"/>
        <v>44</v>
      </c>
      <c r="W164" s="197">
        <f t="shared" si="143"/>
        <v>15.61</v>
      </c>
      <c r="X164" s="158">
        <f t="shared" si="122"/>
        <v>156.1</v>
      </c>
      <c r="Y164" s="158">
        <v>15</v>
      </c>
      <c r="Z164" s="158">
        <f t="shared" si="131"/>
        <v>440</v>
      </c>
      <c r="AA164" s="158">
        <f t="shared" si="151"/>
        <v>611.1</v>
      </c>
      <c r="AC164" s="197" t="str">
        <f t="shared" si="152"/>
        <v>SANGOMA………………………………..</v>
      </c>
      <c r="AE164" s="202"/>
      <c r="AF164" s="203"/>
      <c r="AJ164" s="157">
        <f t="shared" si="144"/>
        <v>10</v>
      </c>
      <c r="AK164" s="157">
        <f t="shared" si="145"/>
        <v>0.66666666666666607</v>
      </c>
      <c r="AL164" s="197">
        <f t="shared" si="132"/>
        <v>8</v>
      </c>
      <c r="AN164" s="197">
        <f t="shared" si="133"/>
        <v>13.17</v>
      </c>
      <c r="AO164" s="197">
        <f t="shared" si="146"/>
        <v>131.69999999999999</v>
      </c>
      <c r="AP164" s="197">
        <f t="shared" si="134"/>
        <v>0.66666666666666663</v>
      </c>
      <c r="AQ164" s="197">
        <f t="shared" si="135"/>
        <v>8.7799999999999994</v>
      </c>
      <c r="AR164" s="197">
        <f t="shared" si="136"/>
        <v>140.47999999999999</v>
      </c>
      <c r="AS164" s="197">
        <f t="shared" si="137"/>
        <v>15.608888888888888</v>
      </c>
      <c r="AT164" s="197" t="str">
        <f t="shared" si="123"/>
        <v>SANGOMA………………………………..</v>
      </c>
      <c r="AU164" s="204">
        <f t="shared" si="124"/>
        <v>10</v>
      </c>
      <c r="AV164" s="197">
        <f t="shared" si="147"/>
        <v>11</v>
      </c>
      <c r="AX164" s="169" t="s">
        <v>84</v>
      </c>
      <c r="AY164" s="207">
        <v>79.7</v>
      </c>
      <c r="AZ164" s="196" t="s">
        <v>2</v>
      </c>
      <c r="BA164" s="169">
        <v>13.17</v>
      </c>
      <c r="BB164" s="197">
        <v>12</v>
      </c>
      <c r="BC164" s="197">
        <v>3</v>
      </c>
      <c r="BD164" s="197">
        <f t="shared" si="148"/>
        <v>15</v>
      </c>
    </row>
    <row r="165" spans="1:56" s="197" customFormat="1" ht="27" customHeight="1">
      <c r="A165" s="194" t="s">
        <v>512</v>
      </c>
      <c r="B165" s="195">
        <v>10</v>
      </c>
      <c r="C165" s="196" t="s">
        <v>2</v>
      </c>
      <c r="D165" s="197" t="s">
        <v>256</v>
      </c>
      <c r="E165" s="188">
        <f t="shared" si="138"/>
        <v>10</v>
      </c>
      <c r="F165" s="188">
        <f t="shared" si="139"/>
        <v>8</v>
      </c>
      <c r="G165" s="197">
        <f t="shared" si="125"/>
        <v>15.61</v>
      </c>
      <c r="H165" s="198">
        <f t="shared" si="126"/>
        <v>156.1</v>
      </c>
      <c r="I165" s="199">
        <f t="shared" si="127"/>
        <v>44</v>
      </c>
      <c r="J165" s="200">
        <f t="shared" si="128"/>
        <v>10</v>
      </c>
      <c r="K165" s="192">
        <f t="shared" si="140"/>
        <v>440</v>
      </c>
      <c r="L165" s="192">
        <v>140</v>
      </c>
      <c r="M165" s="201">
        <f t="shared" si="121"/>
        <v>736.1</v>
      </c>
      <c r="N165" s="169">
        <v>13.17</v>
      </c>
      <c r="O165" s="197">
        <v>5.0999999999999996</v>
      </c>
      <c r="P165" s="157">
        <v>0.25</v>
      </c>
      <c r="Q165" s="157">
        <f t="shared" si="149"/>
        <v>0.67500000000000004</v>
      </c>
      <c r="R165" s="197">
        <f t="shared" si="129"/>
        <v>10</v>
      </c>
      <c r="S165" s="197">
        <f t="shared" si="141"/>
        <v>0</v>
      </c>
      <c r="T165" s="157">
        <f t="shared" si="142"/>
        <v>10.675000000000001</v>
      </c>
      <c r="U165" s="197">
        <f t="shared" si="150"/>
        <v>140.58975000000001</v>
      </c>
      <c r="V165" s="197">
        <f t="shared" si="130"/>
        <v>44</v>
      </c>
      <c r="W165" s="197">
        <f t="shared" si="143"/>
        <v>15.62</v>
      </c>
      <c r="X165" s="158">
        <f t="shared" si="122"/>
        <v>156.19999999999999</v>
      </c>
      <c r="Y165" s="158">
        <v>15</v>
      </c>
      <c r="Z165" s="158">
        <f t="shared" si="131"/>
        <v>440</v>
      </c>
      <c r="AA165" s="158">
        <f t="shared" si="151"/>
        <v>611.20000000000005</v>
      </c>
      <c r="AC165" s="197" t="str">
        <f t="shared" si="152"/>
        <v>SATINE……………………………………</v>
      </c>
      <c r="AE165" s="202"/>
      <c r="AF165" s="212"/>
      <c r="AJ165" s="157">
        <f t="shared" si="144"/>
        <v>10</v>
      </c>
      <c r="AK165" s="157">
        <f t="shared" si="145"/>
        <v>0.67500000000000071</v>
      </c>
      <c r="AL165" s="197">
        <f t="shared" si="132"/>
        <v>8</v>
      </c>
      <c r="AN165" s="197">
        <f t="shared" si="133"/>
        <v>13.17</v>
      </c>
      <c r="AO165" s="197">
        <f t="shared" si="146"/>
        <v>131.69999999999999</v>
      </c>
      <c r="AP165" s="197">
        <f t="shared" si="134"/>
        <v>0.66666666666666663</v>
      </c>
      <c r="AQ165" s="197">
        <f t="shared" si="135"/>
        <v>8.7799999999999994</v>
      </c>
      <c r="AR165" s="197">
        <f t="shared" si="136"/>
        <v>140.47999999999999</v>
      </c>
      <c r="AS165" s="197">
        <f t="shared" si="137"/>
        <v>15.608888888888888</v>
      </c>
      <c r="AT165" s="197" t="str">
        <f t="shared" si="123"/>
        <v>SATINE……………………………………</v>
      </c>
      <c r="AU165" s="204">
        <f t="shared" si="124"/>
        <v>10</v>
      </c>
      <c r="AV165" s="197">
        <f t="shared" si="147"/>
        <v>11</v>
      </c>
      <c r="AX165" s="169" t="s">
        <v>135</v>
      </c>
      <c r="AY165" s="207">
        <v>79.7</v>
      </c>
      <c r="AZ165" s="196" t="s">
        <v>2</v>
      </c>
      <c r="BA165" s="169">
        <v>13.17</v>
      </c>
      <c r="BB165" s="197">
        <v>1</v>
      </c>
      <c r="BC165" s="197">
        <v>3</v>
      </c>
      <c r="BD165" s="197">
        <f t="shared" si="148"/>
        <v>4</v>
      </c>
    </row>
    <row r="166" spans="1:56" s="197" customFormat="1" ht="27" customHeight="1">
      <c r="A166" s="194" t="s">
        <v>513</v>
      </c>
      <c r="B166" s="195">
        <v>10</v>
      </c>
      <c r="C166" s="196" t="s">
        <v>2</v>
      </c>
      <c r="D166" s="197" t="s">
        <v>256</v>
      </c>
      <c r="E166" s="188">
        <f t="shared" si="138"/>
        <v>10</v>
      </c>
      <c r="F166" s="188">
        <f t="shared" si="139"/>
        <v>3</v>
      </c>
      <c r="G166" s="197">
        <f t="shared" si="125"/>
        <v>15</v>
      </c>
      <c r="H166" s="198">
        <f t="shared" si="126"/>
        <v>150</v>
      </c>
      <c r="I166" s="199">
        <f t="shared" si="127"/>
        <v>44</v>
      </c>
      <c r="J166" s="200">
        <f t="shared" si="128"/>
        <v>10</v>
      </c>
      <c r="K166" s="192">
        <f t="shared" si="140"/>
        <v>440</v>
      </c>
      <c r="L166" s="192">
        <v>140</v>
      </c>
      <c r="M166" s="201">
        <f t="shared" si="121"/>
        <v>730</v>
      </c>
      <c r="N166" s="169">
        <v>13.17</v>
      </c>
      <c r="O166" s="197">
        <v>0</v>
      </c>
      <c r="P166" s="157">
        <v>0.25</v>
      </c>
      <c r="Q166" s="157">
        <f t="shared" si="149"/>
        <v>0.25</v>
      </c>
      <c r="R166" s="197">
        <f t="shared" si="129"/>
        <v>10</v>
      </c>
      <c r="S166" s="197">
        <f t="shared" si="141"/>
        <v>0</v>
      </c>
      <c r="T166" s="157">
        <f t="shared" si="142"/>
        <v>10.25</v>
      </c>
      <c r="U166" s="197">
        <f t="shared" si="150"/>
        <v>134.99250000000001</v>
      </c>
      <c r="V166" s="197">
        <f t="shared" si="130"/>
        <v>44</v>
      </c>
      <c r="W166" s="197">
        <f t="shared" si="143"/>
        <v>15</v>
      </c>
      <c r="X166" s="158">
        <f t="shared" si="122"/>
        <v>150</v>
      </c>
      <c r="Y166" s="158">
        <v>15</v>
      </c>
      <c r="Z166" s="158">
        <f t="shared" si="131"/>
        <v>440</v>
      </c>
      <c r="AA166" s="158">
        <f t="shared" si="151"/>
        <v>605</v>
      </c>
      <c r="AC166" s="197" t="str">
        <f t="shared" si="152"/>
        <v>SEQUOIA ………………………………..</v>
      </c>
      <c r="AE166" s="202"/>
      <c r="AF166" s="203"/>
      <c r="AJ166" s="157">
        <f t="shared" si="144"/>
        <v>10</v>
      </c>
      <c r="AK166" s="157">
        <f t="shared" si="145"/>
        <v>0.25</v>
      </c>
      <c r="AL166" s="197">
        <f t="shared" si="132"/>
        <v>3</v>
      </c>
      <c r="AN166" s="197">
        <f t="shared" si="133"/>
        <v>13.17</v>
      </c>
      <c r="AO166" s="197">
        <f t="shared" si="146"/>
        <v>131.69999999999999</v>
      </c>
      <c r="AP166" s="197">
        <f t="shared" si="134"/>
        <v>0.25</v>
      </c>
      <c r="AQ166" s="197">
        <f t="shared" si="135"/>
        <v>3.2925</v>
      </c>
      <c r="AR166" s="197">
        <f t="shared" si="136"/>
        <v>134.99249999999998</v>
      </c>
      <c r="AS166" s="197">
        <f t="shared" si="137"/>
        <v>14.999166666666664</v>
      </c>
      <c r="AT166" s="197" t="str">
        <f t="shared" si="123"/>
        <v>SEQUOIA ………………………………..</v>
      </c>
      <c r="AU166" s="204">
        <f t="shared" si="124"/>
        <v>10</v>
      </c>
      <c r="AV166" s="197">
        <f t="shared" si="147"/>
        <v>11</v>
      </c>
      <c r="AX166" s="169" t="s">
        <v>28</v>
      </c>
      <c r="AY166" s="205">
        <v>66.05</v>
      </c>
      <c r="AZ166" s="196" t="s">
        <v>2</v>
      </c>
      <c r="BA166" s="169">
        <v>13.17</v>
      </c>
      <c r="BB166" s="197">
        <v>8</v>
      </c>
      <c r="BC166" s="197">
        <v>3</v>
      </c>
      <c r="BD166" s="197">
        <f t="shared" si="148"/>
        <v>11</v>
      </c>
    </row>
    <row r="167" spans="1:56" s="156" customFormat="1" ht="27" customHeight="1">
      <c r="A167" s="194" t="s">
        <v>514</v>
      </c>
      <c r="B167" s="195">
        <v>10</v>
      </c>
      <c r="C167" s="196" t="s">
        <v>2</v>
      </c>
      <c r="D167" s="197" t="s">
        <v>256</v>
      </c>
      <c r="E167" s="188">
        <f t="shared" si="138"/>
        <v>10</v>
      </c>
      <c r="F167" s="188">
        <f t="shared" si="139"/>
        <v>3</v>
      </c>
      <c r="G167" s="197">
        <f t="shared" si="125"/>
        <v>15</v>
      </c>
      <c r="H167" s="198">
        <f t="shared" si="126"/>
        <v>150</v>
      </c>
      <c r="I167" s="199">
        <f t="shared" si="127"/>
        <v>44</v>
      </c>
      <c r="J167" s="200">
        <f t="shared" si="128"/>
        <v>10</v>
      </c>
      <c r="K167" s="192">
        <f t="shared" si="140"/>
        <v>440</v>
      </c>
      <c r="L167" s="192">
        <v>140</v>
      </c>
      <c r="M167" s="201">
        <f t="shared" si="121"/>
        <v>730</v>
      </c>
      <c r="N167" s="169">
        <v>13.17</v>
      </c>
      <c r="O167" s="197">
        <v>0</v>
      </c>
      <c r="P167" s="157">
        <v>0.25</v>
      </c>
      <c r="Q167" s="157">
        <f t="shared" si="149"/>
        <v>0.25</v>
      </c>
      <c r="R167" s="197">
        <f t="shared" si="129"/>
        <v>10</v>
      </c>
      <c r="S167" s="197">
        <f t="shared" si="141"/>
        <v>0</v>
      </c>
      <c r="T167" s="157">
        <f t="shared" si="142"/>
        <v>10.25</v>
      </c>
      <c r="U167" s="197">
        <f t="shared" si="150"/>
        <v>134.99250000000001</v>
      </c>
      <c r="V167" s="197">
        <f t="shared" si="130"/>
        <v>44</v>
      </c>
      <c r="W167" s="197">
        <f t="shared" si="143"/>
        <v>15</v>
      </c>
      <c r="X167" s="158">
        <f t="shared" si="122"/>
        <v>150</v>
      </c>
      <c r="Y167" s="158">
        <v>15</v>
      </c>
      <c r="Z167" s="158">
        <f t="shared" si="131"/>
        <v>440</v>
      </c>
      <c r="AA167" s="158">
        <f t="shared" si="151"/>
        <v>605</v>
      </c>
      <c r="AC167" s="197" t="str">
        <f t="shared" si="152"/>
        <v>SHETLAND DUO…………………………..</v>
      </c>
      <c r="AE167" s="202"/>
      <c r="AF167" s="203"/>
      <c r="AG167" s="197"/>
      <c r="AH167" s="197"/>
      <c r="AJ167" s="157">
        <f t="shared" si="144"/>
        <v>10</v>
      </c>
      <c r="AK167" s="157">
        <f t="shared" si="145"/>
        <v>0.25</v>
      </c>
      <c r="AL167" s="197">
        <f t="shared" si="132"/>
        <v>3</v>
      </c>
      <c r="AN167" s="197">
        <f t="shared" si="133"/>
        <v>13.17</v>
      </c>
      <c r="AO167" s="197">
        <f t="shared" si="146"/>
        <v>131.69999999999999</v>
      </c>
      <c r="AP167" s="197">
        <f t="shared" si="134"/>
        <v>0.25</v>
      </c>
      <c r="AQ167" s="197">
        <f t="shared" si="135"/>
        <v>3.2925</v>
      </c>
      <c r="AR167" s="197">
        <f t="shared" si="136"/>
        <v>134.99249999999998</v>
      </c>
      <c r="AS167" s="197">
        <f t="shared" si="137"/>
        <v>14.999166666666664</v>
      </c>
      <c r="AT167" s="197" t="str">
        <f t="shared" si="123"/>
        <v>SHETLAND DUO…………………………..</v>
      </c>
      <c r="AU167" s="204">
        <f t="shared" si="124"/>
        <v>10</v>
      </c>
      <c r="AV167" s="197">
        <f t="shared" si="147"/>
        <v>11</v>
      </c>
      <c r="AX167" s="169" t="s">
        <v>29</v>
      </c>
      <c r="AY167" s="205">
        <v>33.549999999999997</v>
      </c>
      <c r="AZ167" s="196" t="s">
        <v>3</v>
      </c>
      <c r="BA167" s="169">
        <v>12</v>
      </c>
      <c r="BB167" s="197">
        <v>3</v>
      </c>
      <c r="BC167" s="197">
        <v>3</v>
      </c>
      <c r="BD167" s="197">
        <f t="shared" si="148"/>
        <v>6</v>
      </c>
    </row>
    <row r="168" spans="1:56" s="197" customFormat="1" ht="27" customHeight="1">
      <c r="A168" s="194" t="s">
        <v>515</v>
      </c>
      <c r="B168" s="195">
        <v>10</v>
      </c>
      <c r="C168" s="196" t="s">
        <v>2</v>
      </c>
      <c r="D168" s="197" t="s">
        <v>256</v>
      </c>
      <c r="E168" s="188">
        <f t="shared" si="138"/>
        <v>10</v>
      </c>
      <c r="F168" s="188">
        <f t="shared" si="139"/>
        <v>8</v>
      </c>
      <c r="G168" s="197">
        <f t="shared" si="125"/>
        <v>15.61</v>
      </c>
      <c r="H168" s="198">
        <f t="shared" si="126"/>
        <v>156.1</v>
      </c>
      <c r="I168" s="199">
        <f t="shared" si="127"/>
        <v>44</v>
      </c>
      <c r="J168" s="200">
        <f t="shared" si="128"/>
        <v>10</v>
      </c>
      <c r="K168" s="192">
        <f t="shared" si="140"/>
        <v>440</v>
      </c>
      <c r="L168" s="192">
        <v>140</v>
      </c>
      <c r="M168" s="201">
        <f t="shared" si="121"/>
        <v>736.1</v>
      </c>
      <c r="N168" s="169">
        <v>13.17</v>
      </c>
      <c r="O168" s="197">
        <v>5.375</v>
      </c>
      <c r="P168" s="157">
        <v>0.25</v>
      </c>
      <c r="Q168" s="157">
        <f t="shared" si="149"/>
        <v>0.69791666666666674</v>
      </c>
      <c r="R168" s="197">
        <f t="shared" si="129"/>
        <v>10</v>
      </c>
      <c r="S168" s="197">
        <f t="shared" si="141"/>
        <v>0</v>
      </c>
      <c r="T168" s="157">
        <f t="shared" si="142"/>
        <v>10.697916666666666</v>
      </c>
      <c r="U168" s="197">
        <f t="shared" si="150"/>
        <v>140.89156249999999</v>
      </c>
      <c r="V168" s="197">
        <f t="shared" si="130"/>
        <v>44</v>
      </c>
      <c r="W168" s="197">
        <f t="shared" si="143"/>
        <v>15.65</v>
      </c>
      <c r="X168" s="158">
        <f t="shared" si="122"/>
        <v>156.5</v>
      </c>
      <c r="Y168" s="158">
        <v>15</v>
      </c>
      <c r="Z168" s="158">
        <f t="shared" si="131"/>
        <v>440</v>
      </c>
      <c r="AA168" s="158">
        <f t="shared" si="151"/>
        <v>611.5</v>
      </c>
      <c r="AC168" s="197" t="str">
        <f t="shared" si="152"/>
        <v>SKYE II……………………………………</v>
      </c>
      <c r="AE168" s="202"/>
      <c r="AF168" s="203"/>
      <c r="AJ168" s="157">
        <f t="shared" si="144"/>
        <v>10</v>
      </c>
      <c r="AK168" s="157">
        <f t="shared" si="145"/>
        <v>0.69791666666666607</v>
      </c>
      <c r="AL168" s="197">
        <f t="shared" si="132"/>
        <v>8</v>
      </c>
      <c r="AN168" s="197">
        <f t="shared" si="133"/>
        <v>13.17</v>
      </c>
      <c r="AO168" s="197">
        <f t="shared" si="146"/>
        <v>131.69999999999999</v>
      </c>
      <c r="AP168" s="197">
        <f t="shared" si="134"/>
        <v>0.66666666666666663</v>
      </c>
      <c r="AQ168" s="197">
        <f t="shared" si="135"/>
        <v>8.7799999999999994</v>
      </c>
      <c r="AR168" s="197">
        <f t="shared" si="136"/>
        <v>140.47999999999999</v>
      </c>
      <c r="AS168" s="197">
        <f t="shared" si="137"/>
        <v>15.608888888888888</v>
      </c>
      <c r="AT168" s="197" t="str">
        <f t="shared" si="123"/>
        <v>SKYE II……………………………………</v>
      </c>
      <c r="AU168" s="204">
        <f t="shared" si="124"/>
        <v>10</v>
      </c>
      <c r="AV168" s="197">
        <f t="shared" si="147"/>
        <v>11</v>
      </c>
      <c r="AX168" s="169" t="s">
        <v>30</v>
      </c>
      <c r="AY168" s="205">
        <v>46.2</v>
      </c>
      <c r="AZ168" s="196" t="s">
        <v>2</v>
      </c>
      <c r="BA168" s="169">
        <v>13.17</v>
      </c>
      <c r="BB168" s="197">
        <v>12</v>
      </c>
      <c r="BC168" s="197">
        <v>3</v>
      </c>
      <c r="BD168" s="197">
        <f t="shared" si="148"/>
        <v>15</v>
      </c>
    </row>
    <row r="169" spans="1:56" s="197" customFormat="1" ht="27" customHeight="1">
      <c r="A169" s="194" t="s">
        <v>516</v>
      </c>
      <c r="B169" s="195">
        <v>10</v>
      </c>
      <c r="C169" s="196" t="s">
        <v>2</v>
      </c>
      <c r="D169" s="197" t="s">
        <v>256</v>
      </c>
      <c r="E169" s="188">
        <f t="shared" si="138"/>
        <v>10</v>
      </c>
      <c r="F169" s="188">
        <f t="shared" si="139"/>
        <v>4</v>
      </c>
      <c r="G169" s="197">
        <f t="shared" si="125"/>
        <v>15.129999999999999</v>
      </c>
      <c r="H169" s="198">
        <f t="shared" si="126"/>
        <v>151.30000000000001</v>
      </c>
      <c r="I169" s="199">
        <f t="shared" si="127"/>
        <v>44</v>
      </c>
      <c r="J169" s="200">
        <f t="shared" si="128"/>
        <v>10</v>
      </c>
      <c r="K169" s="192">
        <f t="shared" si="140"/>
        <v>440</v>
      </c>
      <c r="L169" s="192">
        <v>140</v>
      </c>
      <c r="M169" s="201">
        <f t="shared" si="121"/>
        <v>731.3</v>
      </c>
      <c r="N169" s="169">
        <v>13.17</v>
      </c>
      <c r="O169" s="197">
        <v>1.125</v>
      </c>
      <c r="P169" s="157">
        <v>0.25</v>
      </c>
      <c r="Q169" s="157">
        <f t="shared" si="149"/>
        <v>0.34375</v>
      </c>
      <c r="R169" s="197">
        <f t="shared" si="129"/>
        <v>10</v>
      </c>
      <c r="S169" s="197">
        <f t="shared" si="141"/>
        <v>0</v>
      </c>
      <c r="T169" s="157">
        <f t="shared" si="142"/>
        <v>10.34375</v>
      </c>
      <c r="U169" s="197">
        <f t="shared" si="150"/>
        <v>136.22718749999999</v>
      </c>
      <c r="V169" s="197">
        <f t="shared" si="130"/>
        <v>44</v>
      </c>
      <c r="W169" s="197">
        <f t="shared" si="143"/>
        <v>15.14</v>
      </c>
      <c r="X169" s="158">
        <f t="shared" si="122"/>
        <v>151.4</v>
      </c>
      <c r="Y169" s="158">
        <v>15</v>
      </c>
      <c r="Z169" s="158">
        <f t="shared" si="131"/>
        <v>440</v>
      </c>
      <c r="AA169" s="158">
        <f t="shared" si="151"/>
        <v>606.4</v>
      </c>
      <c r="AC169" s="197" t="str">
        <f t="shared" si="152"/>
        <v>SOLITAIRE II……………………………..</v>
      </c>
      <c r="AE169" s="202"/>
      <c r="AF169" s="211"/>
      <c r="AJ169" s="157">
        <f t="shared" si="144"/>
        <v>10</v>
      </c>
      <c r="AK169" s="157">
        <f t="shared" si="145"/>
        <v>0.34375</v>
      </c>
      <c r="AL169" s="197">
        <f t="shared" si="132"/>
        <v>4</v>
      </c>
      <c r="AN169" s="197">
        <f t="shared" si="133"/>
        <v>13.17</v>
      </c>
      <c r="AO169" s="197">
        <f t="shared" si="146"/>
        <v>131.69999999999999</v>
      </c>
      <c r="AP169" s="197">
        <f t="shared" si="134"/>
        <v>0.33333333333333331</v>
      </c>
      <c r="AQ169" s="197">
        <f t="shared" si="135"/>
        <v>4.3899999999999997</v>
      </c>
      <c r="AR169" s="197">
        <f t="shared" si="136"/>
        <v>136.08999999999997</v>
      </c>
      <c r="AS169" s="197">
        <f t="shared" si="137"/>
        <v>15.121111111111109</v>
      </c>
      <c r="AT169" s="197" t="str">
        <f t="shared" si="123"/>
        <v>SOLITAIRE II……………………………..</v>
      </c>
      <c r="AU169" s="204">
        <f t="shared" si="124"/>
        <v>10</v>
      </c>
      <c r="AV169" s="197">
        <f t="shared" si="147"/>
        <v>11</v>
      </c>
      <c r="AX169" s="169" t="s">
        <v>197</v>
      </c>
      <c r="AY169" s="205">
        <v>78.900000000000006</v>
      </c>
      <c r="AZ169" s="196" t="s">
        <v>3</v>
      </c>
      <c r="BA169" s="169">
        <v>12</v>
      </c>
      <c r="BB169" s="197">
        <v>10</v>
      </c>
      <c r="BC169" s="197">
        <v>3</v>
      </c>
      <c r="BD169" s="197">
        <f t="shared" si="148"/>
        <v>13</v>
      </c>
    </row>
    <row r="170" spans="1:56" s="156" customFormat="1" ht="27" customHeight="1">
      <c r="A170" s="194" t="s">
        <v>517</v>
      </c>
      <c r="B170" s="195">
        <v>10</v>
      </c>
      <c r="C170" s="196" t="s">
        <v>2</v>
      </c>
      <c r="D170" s="197" t="s">
        <v>256</v>
      </c>
      <c r="E170" s="188">
        <f t="shared" si="138"/>
        <v>10</v>
      </c>
      <c r="F170" s="188">
        <f t="shared" si="139"/>
        <v>9</v>
      </c>
      <c r="G170" s="197">
        <f t="shared" si="125"/>
        <v>15.74</v>
      </c>
      <c r="H170" s="198">
        <f t="shared" si="126"/>
        <v>157.4</v>
      </c>
      <c r="I170" s="199">
        <f t="shared" si="127"/>
        <v>44</v>
      </c>
      <c r="J170" s="200">
        <f t="shared" si="128"/>
        <v>10</v>
      </c>
      <c r="K170" s="192">
        <f t="shared" si="140"/>
        <v>440</v>
      </c>
      <c r="L170" s="192">
        <v>140</v>
      </c>
      <c r="M170" s="201">
        <f t="shared" si="121"/>
        <v>737.4</v>
      </c>
      <c r="N170" s="169">
        <v>13.17</v>
      </c>
      <c r="O170" s="197">
        <v>5.9</v>
      </c>
      <c r="P170" s="157">
        <v>0.25</v>
      </c>
      <c r="Q170" s="157">
        <f t="shared" si="149"/>
        <v>0.7416666666666667</v>
      </c>
      <c r="R170" s="197">
        <f t="shared" si="129"/>
        <v>10</v>
      </c>
      <c r="S170" s="197">
        <f t="shared" si="141"/>
        <v>0</v>
      </c>
      <c r="T170" s="157">
        <f t="shared" si="142"/>
        <v>10.741666666666667</v>
      </c>
      <c r="U170" s="197">
        <f t="shared" si="150"/>
        <v>141.46775</v>
      </c>
      <c r="V170" s="197">
        <f t="shared" si="130"/>
        <v>44</v>
      </c>
      <c r="W170" s="197">
        <f t="shared" si="143"/>
        <v>15.72</v>
      </c>
      <c r="X170" s="158">
        <f t="shared" si="122"/>
        <v>157.20000000000002</v>
      </c>
      <c r="Y170" s="158">
        <v>15</v>
      </c>
      <c r="Z170" s="158">
        <f t="shared" si="131"/>
        <v>440</v>
      </c>
      <c r="AA170" s="158">
        <f t="shared" si="151"/>
        <v>612.20000000000005</v>
      </c>
      <c r="AC170" s="197" t="str">
        <f t="shared" si="152"/>
        <v>SOUTHAMPTON ………………………….</v>
      </c>
      <c r="AE170" s="202"/>
      <c r="AF170" s="203"/>
      <c r="AG170" s="197"/>
      <c r="AH170" s="197"/>
      <c r="AJ170" s="157">
        <f t="shared" si="144"/>
        <v>10</v>
      </c>
      <c r="AK170" s="157">
        <f t="shared" si="145"/>
        <v>0.74166666666666714</v>
      </c>
      <c r="AL170" s="197">
        <f t="shared" si="132"/>
        <v>9</v>
      </c>
      <c r="AN170" s="197">
        <f t="shared" si="133"/>
        <v>13.17</v>
      </c>
      <c r="AO170" s="197">
        <f t="shared" si="146"/>
        <v>131.69999999999999</v>
      </c>
      <c r="AP170" s="197">
        <f t="shared" si="134"/>
        <v>0.75</v>
      </c>
      <c r="AQ170" s="197">
        <f t="shared" si="135"/>
        <v>9.8774999999999995</v>
      </c>
      <c r="AR170" s="197">
        <f t="shared" si="136"/>
        <v>141.57749999999999</v>
      </c>
      <c r="AS170" s="197">
        <f t="shared" si="137"/>
        <v>15.730833333333331</v>
      </c>
      <c r="AT170" s="197" t="str">
        <f t="shared" si="123"/>
        <v>SOUTHAMPTON ………………………….</v>
      </c>
      <c r="AU170" s="204">
        <f t="shared" si="124"/>
        <v>10</v>
      </c>
      <c r="AV170" s="197">
        <f t="shared" si="147"/>
        <v>11</v>
      </c>
      <c r="AX170" s="169" t="s">
        <v>183</v>
      </c>
      <c r="AY170" s="205">
        <v>31.25</v>
      </c>
      <c r="AZ170" s="196" t="s">
        <v>2</v>
      </c>
      <c r="BA170" s="169">
        <v>13.17</v>
      </c>
      <c r="BB170" s="197">
        <v>0</v>
      </c>
      <c r="BC170" s="197">
        <v>3</v>
      </c>
      <c r="BD170" s="197">
        <f t="shared" si="148"/>
        <v>3</v>
      </c>
    </row>
    <row r="171" spans="1:56" s="156" customFormat="1" ht="27" customHeight="1">
      <c r="A171" s="194" t="s">
        <v>518</v>
      </c>
      <c r="B171" s="195">
        <v>10</v>
      </c>
      <c r="C171" s="196" t="s">
        <v>2</v>
      </c>
      <c r="D171" s="197" t="s">
        <v>256</v>
      </c>
      <c r="E171" s="188">
        <f t="shared" si="138"/>
        <v>12</v>
      </c>
      <c r="F171" s="188">
        <f t="shared" si="139"/>
        <v>2</v>
      </c>
      <c r="G171" s="197">
        <f t="shared" si="125"/>
        <v>17.810000000000002</v>
      </c>
      <c r="H171" s="198">
        <f t="shared" si="126"/>
        <v>178.1</v>
      </c>
      <c r="I171" s="199">
        <f t="shared" si="127"/>
        <v>44</v>
      </c>
      <c r="J171" s="200">
        <f t="shared" si="128"/>
        <v>10</v>
      </c>
      <c r="K171" s="192">
        <f t="shared" si="140"/>
        <v>440</v>
      </c>
      <c r="L171" s="192">
        <v>140</v>
      </c>
      <c r="M171" s="201">
        <f t="shared" si="121"/>
        <v>758.1</v>
      </c>
      <c r="N171" s="169">
        <v>13.17</v>
      </c>
      <c r="O171" s="197">
        <v>23.1</v>
      </c>
      <c r="P171" s="157">
        <v>0.25</v>
      </c>
      <c r="Q171" s="157">
        <f t="shared" si="149"/>
        <v>2.1749999999999998</v>
      </c>
      <c r="R171" s="197">
        <f t="shared" si="129"/>
        <v>10</v>
      </c>
      <c r="S171" s="197">
        <f t="shared" si="141"/>
        <v>0</v>
      </c>
      <c r="T171" s="157">
        <f t="shared" si="142"/>
        <v>12.175000000000001</v>
      </c>
      <c r="U171" s="197">
        <f t="shared" si="150"/>
        <v>160.34475</v>
      </c>
      <c r="V171" s="197">
        <f t="shared" si="130"/>
        <v>44</v>
      </c>
      <c r="W171" s="197">
        <f t="shared" si="143"/>
        <v>17.82</v>
      </c>
      <c r="X171" s="158">
        <f t="shared" si="122"/>
        <v>178.2</v>
      </c>
      <c r="Y171" s="158">
        <v>15</v>
      </c>
      <c r="Z171" s="158">
        <f t="shared" si="131"/>
        <v>440</v>
      </c>
      <c r="AA171" s="158">
        <f t="shared" si="151"/>
        <v>633.20000000000005</v>
      </c>
      <c r="AC171" s="197" t="str">
        <f t="shared" si="152"/>
        <v>SPRING ST. ………………………………………….</v>
      </c>
      <c r="AE171" s="202"/>
      <c r="AF171" s="203"/>
      <c r="AG171" s="197"/>
      <c r="AH171" s="197"/>
      <c r="AJ171" s="157">
        <f t="shared" si="144"/>
        <v>12</v>
      </c>
      <c r="AK171" s="157">
        <f t="shared" si="145"/>
        <v>0.17500000000000071</v>
      </c>
      <c r="AL171" s="197">
        <f t="shared" si="132"/>
        <v>2</v>
      </c>
      <c r="AN171" s="197">
        <f t="shared" si="133"/>
        <v>13.17</v>
      </c>
      <c r="AO171" s="197">
        <f t="shared" si="146"/>
        <v>158.04</v>
      </c>
      <c r="AP171" s="197">
        <f t="shared" si="134"/>
        <v>0.16666666666666666</v>
      </c>
      <c r="AQ171" s="197">
        <f t="shared" si="135"/>
        <v>2.1949999999999998</v>
      </c>
      <c r="AR171" s="197">
        <f t="shared" si="136"/>
        <v>160.23499999999999</v>
      </c>
      <c r="AS171" s="197">
        <f t="shared" si="137"/>
        <v>17.803888888888888</v>
      </c>
      <c r="AT171" s="197" t="str">
        <f t="shared" si="123"/>
        <v>SPRING ST. ………………………………………….</v>
      </c>
      <c r="AU171" s="204">
        <f t="shared" si="124"/>
        <v>10</v>
      </c>
      <c r="AV171" s="197">
        <f t="shared" si="147"/>
        <v>11</v>
      </c>
      <c r="AX171" s="169" t="s">
        <v>81</v>
      </c>
      <c r="AY171" s="207">
        <v>108</v>
      </c>
      <c r="AZ171" s="196" t="s">
        <v>2</v>
      </c>
      <c r="BA171" s="169">
        <v>13.17</v>
      </c>
      <c r="BB171" s="197">
        <v>4</v>
      </c>
      <c r="BC171" s="197">
        <v>3</v>
      </c>
      <c r="BD171" s="197">
        <f t="shared" si="148"/>
        <v>7</v>
      </c>
    </row>
    <row r="172" spans="1:56" s="197" customFormat="1" ht="27" customHeight="1">
      <c r="A172" s="194" t="s">
        <v>519</v>
      </c>
      <c r="B172" s="195">
        <v>10</v>
      </c>
      <c r="C172" s="196" t="s">
        <v>2</v>
      </c>
      <c r="D172" s="197" t="s">
        <v>256</v>
      </c>
      <c r="E172" s="188">
        <f t="shared" si="138"/>
        <v>12</v>
      </c>
      <c r="F172" s="188">
        <f t="shared" si="139"/>
        <v>3</v>
      </c>
      <c r="G172" s="197">
        <f t="shared" si="125"/>
        <v>17.930000000000003</v>
      </c>
      <c r="H172" s="198">
        <f t="shared" si="126"/>
        <v>179.3</v>
      </c>
      <c r="I172" s="199">
        <f t="shared" si="127"/>
        <v>44</v>
      </c>
      <c r="J172" s="200">
        <f t="shared" si="128"/>
        <v>10</v>
      </c>
      <c r="K172" s="192">
        <f t="shared" si="140"/>
        <v>440</v>
      </c>
      <c r="L172" s="192">
        <v>140</v>
      </c>
      <c r="M172" s="201">
        <f t="shared" si="121"/>
        <v>759.3</v>
      </c>
      <c r="N172" s="169">
        <v>13.17</v>
      </c>
      <c r="O172" s="197">
        <v>24</v>
      </c>
      <c r="P172" s="157">
        <v>0.25</v>
      </c>
      <c r="Q172" s="157">
        <f t="shared" si="149"/>
        <v>2.25</v>
      </c>
      <c r="R172" s="197">
        <f t="shared" si="129"/>
        <v>10</v>
      </c>
      <c r="S172" s="197">
        <f t="shared" si="141"/>
        <v>0</v>
      </c>
      <c r="T172" s="157">
        <f t="shared" si="142"/>
        <v>12.25</v>
      </c>
      <c r="U172" s="197">
        <f t="shared" si="150"/>
        <v>161.33250000000001</v>
      </c>
      <c r="V172" s="197">
        <f t="shared" si="130"/>
        <v>44</v>
      </c>
      <c r="W172" s="197">
        <f t="shared" si="143"/>
        <v>17.93</v>
      </c>
      <c r="X172" s="158">
        <f t="shared" si="122"/>
        <v>179.3</v>
      </c>
      <c r="Y172" s="158">
        <v>15</v>
      </c>
      <c r="Z172" s="158">
        <f t="shared" si="131"/>
        <v>440</v>
      </c>
      <c r="AA172" s="158">
        <f t="shared" si="151"/>
        <v>634.29999999999995</v>
      </c>
      <c r="AC172" s="197" t="str">
        <f t="shared" si="152"/>
        <v>SPRING ST. II ……………………………………………</v>
      </c>
      <c r="AE172" s="202"/>
      <c r="AF172" s="203"/>
      <c r="AJ172" s="157">
        <f t="shared" si="144"/>
        <v>12</v>
      </c>
      <c r="AK172" s="157">
        <f t="shared" si="145"/>
        <v>0.25</v>
      </c>
      <c r="AL172" s="197">
        <f t="shared" si="132"/>
        <v>3</v>
      </c>
      <c r="AN172" s="197">
        <f t="shared" si="133"/>
        <v>13.17</v>
      </c>
      <c r="AO172" s="197">
        <f t="shared" si="146"/>
        <v>158.04</v>
      </c>
      <c r="AP172" s="197">
        <f t="shared" si="134"/>
        <v>0.25</v>
      </c>
      <c r="AQ172" s="197">
        <f t="shared" si="135"/>
        <v>3.2925</v>
      </c>
      <c r="AR172" s="197">
        <f t="shared" si="136"/>
        <v>161.33249999999998</v>
      </c>
      <c r="AS172" s="197">
        <f t="shared" si="137"/>
        <v>17.92583333333333</v>
      </c>
      <c r="AT172" s="197" t="str">
        <f t="shared" si="123"/>
        <v>SPRING ST. II ……………………………………………</v>
      </c>
      <c r="AU172" s="204">
        <f t="shared" si="124"/>
        <v>10</v>
      </c>
      <c r="AV172" s="197">
        <f t="shared" si="147"/>
        <v>11</v>
      </c>
      <c r="AX172" s="169" t="s">
        <v>31</v>
      </c>
      <c r="AY172" s="205">
        <v>33.549999999999997</v>
      </c>
      <c r="AZ172" s="196" t="s">
        <v>3</v>
      </c>
      <c r="BA172" s="169">
        <v>12</v>
      </c>
      <c r="BB172" s="197">
        <v>2</v>
      </c>
      <c r="BC172" s="197">
        <v>3</v>
      </c>
      <c r="BD172" s="197">
        <f t="shared" si="148"/>
        <v>5</v>
      </c>
    </row>
    <row r="173" spans="1:56" s="197" customFormat="1" ht="27" customHeight="1">
      <c r="A173" s="194" t="s">
        <v>520</v>
      </c>
      <c r="B173" s="195">
        <v>10</v>
      </c>
      <c r="C173" s="196" t="s">
        <v>2</v>
      </c>
      <c r="D173" s="197" t="s">
        <v>256</v>
      </c>
      <c r="E173" s="188">
        <f t="shared" si="138"/>
        <v>10</v>
      </c>
      <c r="F173" s="188">
        <f t="shared" si="139"/>
        <v>5</v>
      </c>
      <c r="G173" s="197">
        <f t="shared" si="125"/>
        <v>15.25</v>
      </c>
      <c r="H173" s="198">
        <f t="shared" si="126"/>
        <v>152.5</v>
      </c>
      <c r="I173" s="199">
        <f t="shared" si="127"/>
        <v>44</v>
      </c>
      <c r="J173" s="200">
        <f t="shared" si="128"/>
        <v>10</v>
      </c>
      <c r="K173" s="192">
        <f t="shared" si="140"/>
        <v>440</v>
      </c>
      <c r="L173" s="192">
        <v>140</v>
      </c>
      <c r="M173" s="201">
        <f t="shared" si="121"/>
        <v>732.5</v>
      </c>
      <c r="N173" s="169">
        <v>13.17</v>
      </c>
      <c r="O173" s="197">
        <v>2.2000000000000002</v>
      </c>
      <c r="P173" s="157">
        <v>0.25</v>
      </c>
      <c r="Q173" s="157">
        <f t="shared" si="149"/>
        <v>0.43333333333333335</v>
      </c>
      <c r="R173" s="197">
        <f t="shared" si="129"/>
        <v>10</v>
      </c>
      <c r="S173" s="197">
        <f t="shared" si="141"/>
        <v>0</v>
      </c>
      <c r="T173" s="157">
        <f t="shared" si="142"/>
        <v>10.433333333333334</v>
      </c>
      <c r="U173" s="197">
        <f t="shared" si="150"/>
        <v>137.40700000000001</v>
      </c>
      <c r="V173" s="197">
        <f t="shared" si="130"/>
        <v>44</v>
      </c>
      <c r="W173" s="197">
        <f t="shared" si="143"/>
        <v>15.27</v>
      </c>
      <c r="X173" s="158">
        <f t="shared" si="122"/>
        <v>152.69999999999999</v>
      </c>
      <c r="Y173" s="158">
        <v>15</v>
      </c>
      <c r="Z173" s="158">
        <f t="shared" si="131"/>
        <v>440</v>
      </c>
      <c r="AA173" s="158">
        <f t="shared" si="151"/>
        <v>607.70000000000005</v>
      </c>
      <c r="AC173" s="197" t="str">
        <f t="shared" si="152"/>
        <v>STARLIGHT……………………………….</v>
      </c>
      <c r="AE173" s="202"/>
      <c r="AF173" s="203"/>
      <c r="AJ173" s="157">
        <f t="shared" si="144"/>
        <v>10</v>
      </c>
      <c r="AK173" s="157">
        <f t="shared" si="145"/>
        <v>0.43333333333333357</v>
      </c>
      <c r="AL173" s="197">
        <f t="shared" si="132"/>
        <v>5</v>
      </c>
      <c r="AN173" s="197">
        <f t="shared" si="133"/>
        <v>13.17</v>
      </c>
      <c r="AO173" s="197">
        <f t="shared" si="146"/>
        <v>131.69999999999999</v>
      </c>
      <c r="AP173" s="197">
        <f t="shared" si="134"/>
        <v>0.41666666666666669</v>
      </c>
      <c r="AQ173" s="197">
        <f t="shared" si="135"/>
        <v>5.4874999999999998</v>
      </c>
      <c r="AR173" s="197">
        <f t="shared" si="136"/>
        <v>137.1875</v>
      </c>
      <c r="AS173" s="197">
        <f t="shared" si="137"/>
        <v>15.243055555555555</v>
      </c>
      <c r="AT173" s="197" t="str">
        <f t="shared" si="123"/>
        <v>STARLIGHT……………………………….</v>
      </c>
      <c r="AU173" s="204">
        <f t="shared" si="124"/>
        <v>10</v>
      </c>
      <c r="AV173" s="197">
        <f t="shared" si="147"/>
        <v>11</v>
      </c>
      <c r="AX173" s="169" t="s">
        <v>32</v>
      </c>
      <c r="AY173" s="205">
        <v>39.299999999999997</v>
      </c>
      <c r="AZ173" s="196" t="s">
        <v>2</v>
      </c>
      <c r="BA173" s="169">
        <v>13.17</v>
      </c>
      <c r="BB173" s="197">
        <v>2</v>
      </c>
      <c r="BC173" s="197">
        <v>3</v>
      </c>
      <c r="BD173" s="197">
        <f t="shared" si="148"/>
        <v>5</v>
      </c>
    </row>
    <row r="174" spans="1:56" s="197" customFormat="1" ht="27" customHeight="1">
      <c r="A174" s="194" t="s">
        <v>521</v>
      </c>
      <c r="B174" s="195">
        <v>10</v>
      </c>
      <c r="C174" s="196" t="s">
        <v>2</v>
      </c>
      <c r="D174" s="197" t="s">
        <v>256</v>
      </c>
      <c r="E174" s="188">
        <f t="shared" si="138"/>
        <v>11</v>
      </c>
      <c r="F174" s="188">
        <f t="shared" si="139"/>
        <v>11</v>
      </c>
      <c r="G174" s="197">
        <f t="shared" si="125"/>
        <v>17.440000000000001</v>
      </c>
      <c r="H174" s="198">
        <f t="shared" si="126"/>
        <v>174.4</v>
      </c>
      <c r="I174" s="199">
        <f t="shared" si="127"/>
        <v>44</v>
      </c>
      <c r="J174" s="200">
        <f t="shared" si="128"/>
        <v>10</v>
      </c>
      <c r="K174" s="192">
        <f t="shared" si="140"/>
        <v>440</v>
      </c>
      <c r="L174" s="192">
        <v>140</v>
      </c>
      <c r="M174" s="201">
        <f t="shared" si="121"/>
        <v>754.4</v>
      </c>
      <c r="N174" s="169">
        <v>13.17</v>
      </c>
      <c r="O174" s="197">
        <v>19.7</v>
      </c>
      <c r="P174" s="157">
        <v>0.25</v>
      </c>
      <c r="Q174" s="157">
        <f t="shared" si="149"/>
        <v>1.8916666666666666</v>
      </c>
      <c r="R174" s="197">
        <f t="shared" si="129"/>
        <v>10</v>
      </c>
      <c r="S174" s="197">
        <f t="shared" si="141"/>
        <v>0</v>
      </c>
      <c r="T174" s="157">
        <f t="shared" si="142"/>
        <v>11.891666666666666</v>
      </c>
      <c r="U174" s="197">
        <f t="shared" si="150"/>
        <v>156.61324999999999</v>
      </c>
      <c r="V174" s="197">
        <f t="shared" si="130"/>
        <v>44</v>
      </c>
      <c r="W174" s="197">
        <f t="shared" si="143"/>
        <v>17.399999999999999</v>
      </c>
      <c r="X174" s="158">
        <f t="shared" si="122"/>
        <v>174</v>
      </c>
      <c r="Y174" s="158">
        <v>15</v>
      </c>
      <c r="Z174" s="158">
        <f t="shared" si="131"/>
        <v>440</v>
      </c>
      <c r="AA174" s="158">
        <f t="shared" si="151"/>
        <v>629</v>
      </c>
      <c r="AC174" s="197" t="str">
        <f t="shared" si="152"/>
        <v>STATIC …………………………………..</v>
      </c>
      <c r="AE174" s="202"/>
      <c r="AF174" s="203"/>
      <c r="AJ174" s="157">
        <f t="shared" si="144"/>
        <v>11</v>
      </c>
      <c r="AK174" s="157">
        <f t="shared" si="145"/>
        <v>0.89166666666666572</v>
      </c>
      <c r="AL174" s="197">
        <f t="shared" si="132"/>
        <v>11</v>
      </c>
      <c r="AN174" s="197">
        <f t="shared" si="133"/>
        <v>13.17</v>
      </c>
      <c r="AO174" s="197">
        <f t="shared" si="146"/>
        <v>144.87</v>
      </c>
      <c r="AP174" s="197">
        <f t="shared" si="134"/>
        <v>0.91666666666666663</v>
      </c>
      <c r="AQ174" s="197">
        <f t="shared" si="135"/>
        <v>12.0725</v>
      </c>
      <c r="AR174" s="197">
        <f t="shared" si="136"/>
        <v>156.9425</v>
      </c>
      <c r="AS174" s="197">
        <f t="shared" si="137"/>
        <v>17.438055555555554</v>
      </c>
      <c r="AT174" s="197" t="str">
        <f t="shared" si="123"/>
        <v>STATIC …………………………………..</v>
      </c>
      <c r="AU174" s="204">
        <f t="shared" si="124"/>
        <v>10</v>
      </c>
      <c r="AV174" s="197">
        <f t="shared" si="147"/>
        <v>11</v>
      </c>
      <c r="AX174" s="169" t="s">
        <v>189</v>
      </c>
      <c r="AY174" s="205">
        <v>41.9</v>
      </c>
      <c r="AZ174" s="196" t="s">
        <v>2</v>
      </c>
      <c r="BA174" s="169">
        <v>13.17</v>
      </c>
      <c r="BB174" s="197">
        <v>1</v>
      </c>
      <c r="BC174" s="197">
        <v>3</v>
      </c>
      <c r="BD174" s="197">
        <f t="shared" si="148"/>
        <v>4</v>
      </c>
    </row>
    <row r="175" spans="1:56" s="197" customFormat="1" ht="27" customHeight="1">
      <c r="A175" s="194" t="s">
        <v>522</v>
      </c>
      <c r="B175" s="195">
        <v>10</v>
      </c>
      <c r="C175" s="196" t="s">
        <v>2</v>
      </c>
      <c r="D175" s="197" t="s">
        <v>256</v>
      </c>
      <c r="E175" s="188">
        <f t="shared" si="138"/>
        <v>12</v>
      </c>
      <c r="F175" s="188">
        <f t="shared" si="139"/>
        <v>8</v>
      </c>
      <c r="G175" s="197">
        <f t="shared" si="125"/>
        <v>18.540000000000003</v>
      </c>
      <c r="H175" s="198">
        <f t="shared" si="126"/>
        <v>185.4</v>
      </c>
      <c r="I175" s="199">
        <f t="shared" si="127"/>
        <v>44</v>
      </c>
      <c r="J175" s="200">
        <f t="shared" si="128"/>
        <v>10</v>
      </c>
      <c r="K175" s="192">
        <f t="shared" si="140"/>
        <v>440</v>
      </c>
      <c r="L175" s="192">
        <v>140</v>
      </c>
      <c r="M175" s="201">
        <f t="shared" si="121"/>
        <v>765.4</v>
      </c>
      <c r="N175" s="169">
        <v>13.17</v>
      </c>
      <c r="O175" s="197">
        <v>29</v>
      </c>
      <c r="P175" s="157">
        <v>0.25</v>
      </c>
      <c r="Q175" s="157">
        <f t="shared" si="149"/>
        <v>2.6666666666666665</v>
      </c>
      <c r="R175" s="197">
        <f t="shared" si="129"/>
        <v>10</v>
      </c>
      <c r="S175" s="197">
        <f t="shared" si="141"/>
        <v>0</v>
      </c>
      <c r="T175" s="157">
        <f t="shared" si="142"/>
        <v>12.666666666666666</v>
      </c>
      <c r="U175" s="197">
        <f t="shared" si="150"/>
        <v>166.82</v>
      </c>
      <c r="V175" s="197">
        <f t="shared" si="130"/>
        <v>44</v>
      </c>
      <c r="W175" s="197">
        <f t="shared" si="143"/>
        <v>18.54</v>
      </c>
      <c r="X175" s="158">
        <f t="shared" si="122"/>
        <v>185.39999999999998</v>
      </c>
      <c r="Y175" s="158">
        <v>15</v>
      </c>
      <c r="Z175" s="158">
        <f t="shared" si="131"/>
        <v>440</v>
      </c>
      <c r="AA175" s="158">
        <f t="shared" si="151"/>
        <v>640.4</v>
      </c>
      <c r="AC175" s="197" t="str">
        <f t="shared" si="152"/>
        <v>SYCAMORE……………………………..</v>
      </c>
      <c r="AE175" s="202"/>
      <c r="AF175" s="203"/>
      <c r="AJ175" s="157">
        <f t="shared" si="144"/>
        <v>12</v>
      </c>
      <c r="AK175" s="157">
        <f t="shared" si="145"/>
        <v>0.66666666666666607</v>
      </c>
      <c r="AL175" s="197">
        <f t="shared" si="132"/>
        <v>8</v>
      </c>
      <c r="AN175" s="197">
        <f t="shared" si="133"/>
        <v>13.17</v>
      </c>
      <c r="AO175" s="197">
        <f t="shared" si="146"/>
        <v>158.04</v>
      </c>
      <c r="AP175" s="197">
        <f t="shared" si="134"/>
        <v>0.66666666666666663</v>
      </c>
      <c r="AQ175" s="197">
        <f t="shared" si="135"/>
        <v>8.7799999999999994</v>
      </c>
      <c r="AR175" s="197">
        <f t="shared" si="136"/>
        <v>166.82</v>
      </c>
      <c r="AS175" s="197">
        <f t="shared" si="137"/>
        <v>18.535555555555554</v>
      </c>
      <c r="AT175" s="197" t="str">
        <f t="shared" si="123"/>
        <v>SYCAMORE……………………………..</v>
      </c>
      <c r="AU175" s="204">
        <f t="shared" si="124"/>
        <v>10</v>
      </c>
      <c r="AV175" s="197">
        <f t="shared" si="147"/>
        <v>11</v>
      </c>
      <c r="AX175" s="169" t="s">
        <v>33</v>
      </c>
      <c r="AY175" s="205">
        <v>57.8</v>
      </c>
      <c r="AZ175" s="196" t="s">
        <v>2</v>
      </c>
      <c r="BA175" s="169">
        <v>13.17</v>
      </c>
      <c r="BB175" s="197">
        <v>1</v>
      </c>
      <c r="BC175" s="197">
        <v>3</v>
      </c>
      <c r="BD175" s="197">
        <f t="shared" si="148"/>
        <v>4</v>
      </c>
    </row>
    <row r="176" spans="1:56" s="197" customFormat="1" ht="27" customHeight="1">
      <c r="A176" s="194" t="s">
        <v>523</v>
      </c>
      <c r="B176" s="195">
        <v>10</v>
      </c>
      <c r="C176" s="196" t="s">
        <v>2</v>
      </c>
      <c r="D176" s="197" t="s">
        <v>256</v>
      </c>
      <c r="E176" s="188">
        <f t="shared" si="138"/>
        <v>10</v>
      </c>
      <c r="F176" s="188">
        <f t="shared" si="139"/>
        <v>3</v>
      </c>
      <c r="G176" s="197">
        <f t="shared" si="125"/>
        <v>15</v>
      </c>
      <c r="H176" s="198">
        <f t="shared" si="126"/>
        <v>150</v>
      </c>
      <c r="I176" s="199">
        <f t="shared" si="127"/>
        <v>44</v>
      </c>
      <c r="J176" s="200">
        <f t="shared" si="128"/>
        <v>10</v>
      </c>
      <c r="K176" s="192">
        <f t="shared" si="140"/>
        <v>440</v>
      </c>
      <c r="L176" s="192">
        <v>140</v>
      </c>
      <c r="M176" s="201">
        <f t="shared" si="121"/>
        <v>730</v>
      </c>
      <c r="N176" s="169">
        <v>13.17</v>
      </c>
      <c r="O176" s="197">
        <v>0.25</v>
      </c>
      <c r="P176" s="157">
        <v>0.25</v>
      </c>
      <c r="Q176" s="157">
        <f t="shared" si="149"/>
        <v>0.27083333333333331</v>
      </c>
      <c r="R176" s="197">
        <f t="shared" si="129"/>
        <v>10</v>
      </c>
      <c r="S176" s="197">
        <f t="shared" si="141"/>
        <v>0</v>
      </c>
      <c r="T176" s="157">
        <f t="shared" si="142"/>
        <v>10.270833333333334</v>
      </c>
      <c r="U176" s="197">
        <f t="shared" si="150"/>
        <v>135.266875</v>
      </c>
      <c r="V176" s="197">
        <f t="shared" si="130"/>
        <v>44</v>
      </c>
      <c r="W176" s="197">
        <f t="shared" si="143"/>
        <v>15.03</v>
      </c>
      <c r="X176" s="158">
        <f t="shared" si="122"/>
        <v>150.29999999999998</v>
      </c>
      <c r="Y176" s="158">
        <v>15</v>
      </c>
      <c r="Z176" s="158">
        <f t="shared" si="131"/>
        <v>440</v>
      </c>
      <c r="AA176" s="158">
        <f t="shared" si="151"/>
        <v>605.29999999999995</v>
      </c>
      <c r="AC176" s="197" t="str">
        <f t="shared" si="152"/>
        <v>SYMMETRY ……………………………..</v>
      </c>
      <c r="AE176" s="202"/>
      <c r="AF176" s="203"/>
      <c r="AJ176" s="157">
        <f t="shared" si="144"/>
        <v>10</v>
      </c>
      <c r="AK176" s="157">
        <f t="shared" si="145"/>
        <v>0.27083333333333393</v>
      </c>
      <c r="AL176" s="197">
        <f t="shared" si="132"/>
        <v>3</v>
      </c>
      <c r="AN176" s="197">
        <f t="shared" si="133"/>
        <v>13.17</v>
      </c>
      <c r="AO176" s="197">
        <f t="shared" si="146"/>
        <v>131.69999999999999</v>
      </c>
      <c r="AP176" s="197">
        <f t="shared" si="134"/>
        <v>0.25</v>
      </c>
      <c r="AQ176" s="197">
        <f t="shared" si="135"/>
        <v>3.2925</v>
      </c>
      <c r="AR176" s="197">
        <f t="shared" si="136"/>
        <v>134.99249999999998</v>
      </c>
      <c r="AS176" s="197">
        <f t="shared" si="137"/>
        <v>14.999166666666664</v>
      </c>
      <c r="AT176" s="197" t="str">
        <f t="shared" si="123"/>
        <v>SYMMETRY ……………………………..</v>
      </c>
      <c r="AU176" s="204">
        <f t="shared" si="124"/>
        <v>10</v>
      </c>
      <c r="AV176" s="197">
        <f t="shared" si="147"/>
        <v>11</v>
      </c>
      <c r="AX176" s="169" t="s">
        <v>603</v>
      </c>
      <c r="AY176" s="207">
        <v>88</v>
      </c>
      <c r="AZ176" s="196" t="s">
        <v>3</v>
      </c>
      <c r="BA176" s="169">
        <v>12</v>
      </c>
      <c r="BB176" s="197">
        <v>5</v>
      </c>
      <c r="BC176" s="197">
        <v>3</v>
      </c>
      <c r="BD176" s="197">
        <f t="shared" si="148"/>
        <v>8</v>
      </c>
    </row>
    <row r="177" spans="1:56" s="197" customFormat="1" ht="27" customHeight="1">
      <c r="A177" s="194" t="s">
        <v>524</v>
      </c>
      <c r="B177" s="195">
        <v>10</v>
      </c>
      <c r="C177" s="196" t="s">
        <v>2</v>
      </c>
      <c r="D177" s="197" t="s">
        <v>256</v>
      </c>
      <c r="E177" s="188">
        <f t="shared" si="138"/>
        <v>11</v>
      </c>
      <c r="F177" s="188">
        <f t="shared" si="139"/>
        <v>10</v>
      </c>
      <c r="G177" s="197">
        <f t="shared" si="125"/>
        <v>17.32</v>
      </c>
      <c r="H177" s="198">
        <f t="shared" si="126"/>
        <v>173.2</v>
      </c>
      <c r="I177" s="199">
        <f t="shared" si="127"/>
        <v>44</v>
      </c>
      <c r="J177" s="200">
        <f t="shared" si="128"/>
        <v>10</v>
      </c>
      <c r="K177" s="192">
        <f t="shared" si="140"/>
        <v>440</v>
      </c>
      <c r="L177" s="192">
        <v>140</v>
      </c>
      <c r="M177" s="201">
        <f t="shared" ref="M177:M239" si="153">IF($Q$43&gt;N177,0,(+L177+K177+H177))</f>
        <v>753.2</v>
      </c>
      <c r="N177" s="169">
        <v>13.17</v>
      </c>
      <c r="O177" s="197">
        <v>18.89</v>
      </c>
      <c r="P177" s="157">
        <v>0.25</v>
      </c>
      <c r="Q177" s="157">
        <f t="shared" si="149"/>
        <v>1.8241666666666667</v>
      </c>
      <c r="R177" s="197">
        <f t="shared" si="129"/>
        <v>10</v>
      </c>
      <c r="S177" s="197">
        <f t="shared" si="141"/>
        <v>0</v>
      </c>
      <c r="T177" s="157">
        <f t="shared" si="142"/>
        <v>11.824166666666667</v>
      </c>
      <c r="U177" s="197">
        <f t="shared" si="150"/>
        <v>155.72427500000001</v>
      </c>
      <c r="V177" s="197">
        <f t="shared" si="130"/>
        <v>44</v>
      </c>
      <c r="W177" s="197">
        <f t="shared" si="143"/>
        <v>17.3</v>
      </c>
      <c r="X177" s="158">
        <f t="shared" ref="X177:X239" si="154">+W177*B177</f>
        <v>173</v>
      </c>
      <c r="Y177" s="158">
        <v>15</v>
      </c>
      <c r="Z177" s="158">
        <f t="shared" si="131"/>
        <v>440</v>
      </c>
      <c r="AA177" s="158">
        <f t="shared" si="151"/>
        <v>628</v>
      </c>
      <c r="AC177" s="197" t="str">
        <f t="shared" si="152"/>
        <v>TEARDROP……………………………….</v>
      </c>
      <c r="AE177" s="202"/>
      <c r="AF177" s="203"/>
      <c r="AJ177" s="157">
        <f t="shared" si="144"/>
        <v>11</v>
      </c>
      <c r="AK177" s="157">
        <f t="shared" si="145"/>
        <v>0.82416666666666671</v>
      </c>
      <c r="AL177" s="197">
        <f t="shared" si="132"/>
        <v>10</v>
      </c>
      <c r="AN177" s="197">
        <f t="shared" si="133"/>
        <v>13.17</v>
      </c>
      <c r="AO177" s="197">
        <f t="shared" si="146"/>
        <v>144.87</v>
      </c>
      <c r="AP177" s="197">
        <f t="shared" si="134"/>
        <v>0.83333333333333337</v>
      </c>
      <c r="AQ177" s="197">
        <f t="shared" si="135"/>
        <v>10.975</v>
      </c>
      <c r="AR177" s="197">
        <f t="shared" si="136"/>
        <v>155.845</v>
      </c>
      <c r="AS177" s="197">
        <f t="shared" si="137"/>
        <v>17.316111111111113</v>
      </c>
      <c r="AT177" s="197" t="str">
        <f t="shared" ref="AT177:AT239" si="155">+A177</f>
        <v>TEARDROP……………………………….</v>
      </c>
      <c r="AU177" s="204">
        <f t="shared" ref="AU177:AU239" si="156">+B177</f>
        <v>10</v>
      </c>
      <c r="AV177" s="197">
        <f t="shared" si="147"/>
        <v>11</v>
      </c>
      <c r="AX177" s="169" t="s">
        <v>182</v>
      </c>
      <c r="AY177" s="205">
        <v>37.700000000000003</v>
      </c>
      <c r="AZ177" s="196" t="s">
        <v>2</v>
      </c>
      <c r="BA177" s="169">
        <v>13.17</v>
      </c>
      <c r="BB177" s="197">
        <v>6</v>
      </c>
      <c r="BC177" s="197">
        <v>3</v>
      </c>
      <c r="BD177" s="197">
        <f t="shared" si="148"/>
        <v>9</v>
      </c>
    </row>
    <row r="178" spans="1:56" s="197" customFormat="1" ht="27" customHeight="1">
      <c r="A178" s="194" t="s">
        <v>525</v>
      </c>
      <c r="B178" s="195">
        <v>10</v>
      </c>
      <c r="C178" s="196" t="s">
        <v>2</v>
      </c>
      <c r="D178" s="197" t="s">
        <v>256</v>
      </c>
      <c r="E178" s="188">
        <f t="shared" si="138"/>
        <v>11</v>
      </c>
      <c r="F178" s="188">
        <f t="shared" si="139"/>
        <v>4</v>
      </c>
      <c r="G178" s="197">
        <f t="shared" si="125"/>
        <v>16.59</v>
      </c>
      <c r="H178" s="198">
        <f t="shared" si="126"/>
        <v>165.9</v>
      </c>
      <c r="I178" s="199">
        <f t="shared" ref="I178:I239" si="157">+$Q$40</f>
        <v>44</v>
      </c>
      <c r="J178" s="200">
        <f t="shared" ref="J178:J239" si="158">+$S$40</f>
        <v>10</v>
      </c>
      <c r="K178" s="192">
        <f t="shared" si="140"/>
        <v>440</v>
      </c>
      <c r="L178" s="192">
        <v>140</v>
      </c>
      <c r="M178" s="201">
        <f t="shared" si="153"/>
        <v>745.9</v>
      </c>
      <c r="N178" s="169">
        <v>13.17</v>
      </c>
      <c r="O178" s="197">
        <v>12.99</v>
      </c>
      <c r="P178" s="157">
        <v>0.25</v>
      </c>
      <c r="Q178" s="157">
        <f t="shared" si="149"/>
        <v>1.3325</v>
      </c>
      <c r="R178" s="197">
        <f t="shared" ref="R178:R239" si="159">+$B$28</f>
        <v>10</v>
      </c>
      <c r="S178" s="197">
        <f t="shared" si="141"/>
        <v>0</v>
      </c>
      <c r="T178" s="157">
        <f t="shared" si="142"/>
        <v>11.3325</v>
      </c>
      <c r="U178" s="197">
        <f t="shared" si="150"/>
        <v>149.24902499999999</v>
      </c>
      <c r="V178" s="197">
        <f t="shared" ref="V178:V239" si="160">+$B$30</f>
        <v>44</v>
      </c>
      <c r="W178" s="197">
        <f t="shared" si="143"/>
        <v>16.579999999999998</v>
      </c>
      <c r="X178" s="158">
        <f t="shared" si="154"/>
        <v>165.79999999999998</v>
      </c>
      <c r="Y178" s="158">
        <v>15</v>
      </c>
      <c r="Z178" s="158">
        <f t="shared" ref="Z178:Z239" si="161">+$B$31</f>
        <v>440</v>
      </c>
      <c r="AA178" s="158">
        <f t="shared" si="151"/>
        <v>620.79999999999995</v>
      </c>
      <c r="AC178" s="197" t="str">
        <f t="shared" si="152"/>
        <v>TEATRE…………………………………..</v>
      </c>
      <c r="AE178" s="202"/>
      <c r="AF178" s="203"/>
      <c r="AJ178" s="157">
        <f t="shared" si="144"/>
        <v>11</v>
      </c>
      <c r="AK178" s="157">
        <f t="shared" si="145"/>
        <v>0.33249999999999957</v>
      </c>
      <c r="AL178" s="197">
        <f t="shared" si="132"/>
        <v>4</v>
      </c>
      <c r="AN178" s="197">
        <f t="shared" ref="AN178:AN239" si="162">+N178</f>
        <v>13.17</v>
      </c>
      <c r="AO178" s="197">
        <f t="shared" si="146"/>
        <v>144.87</v>
      </c>
      <c r="AP178" s="197">
        <f t="shared" ref="AP178:AP239" si="163">++AL178/12</f>
        <v>0.33333333333333331</v>
      </c>
      <c r="AQ178" s="197">
        <f t="shared" ref="AQ178:AQ239" si="164">+AP178*AN178</f>
        <v>4.3899999999999997</v>
      </c>
      <c r="AR178" s="197">
        <f t="shared" ref="AR178:AR239" si="165">+AQ178+AO178</f>
        <v>149.26</v>
      </c>
      <c r="AS178" s="197">
        <f t="shared" ref="AS178:AS239" si="166">+AR178/9</f>
        <v>16.584444444444443</v>
      </c>
      <c r="AT178" s="197" t="str">
        <f t="shared" si="155"/>
        <v>TEATRE…………………………………..</v>
      </c>
      <c r="AU178" s="204">
        <f t="shared" si="156"/>
        <v>10</v>
      </c>
      <c r="AV178" s="197">
        <f t="shared" si="147"/>
        <v>11</v>
      </c>
      <c r="AX178" s="169" t="s">
        <v>157</v>
      </c>
      <c r="AY178" s="207">
        <v>88</v>
      </c>
      <c r="AZ178" s="196" t="s">
        <v>3</v>
      </c>
      <c r="BA178" s="169">
        <v>12</v>
      </c>
      <c r="BB178" s="197">
        <v>9</v>
      </c>
      <c r="BC178" s="197">
        <v>3</v>
      </c>
      <c r="BD178" s="197">
        <f t="shared" si="148"/>
        <v>12</v>
      </c>
    </row>
    <row r="179" spans="1:56" s="197" customFormat="1" ht="27" customHeight="1">
      <c r="A179" s="194" t="s">
        <v>526</v>
      </c>
      <c r="B179" s="195">
        <v>10</v>
      </c>
      <c r="C179" s="196" t="s">
        <v>2</v>
      </c>
      <c r="D179" s="197" t="s">
        <v>256</v>
      </c>
      <c r="E179" s="188">
        <f t="shared" ref="E179:E240" si="167">+AJ179</f>
        <v>10</v>
      </c>
      <c r="F179" s="188">
        <f t="shared" ref="F179:F240" si="168">+AL179</f>
        <v>3</v>
      </c>
      <c r="G179" s="197">
        <f t="shared" ref="G179:G241" si="169">ROUNDUP(+AS179,2)</f>
        <v>15</v>
      </c>
      <c r="H179" s="198">
        <f t="shared" ref="H179:H241" si="170">ROUND(+G179*B179,2)</f>
        <v>150</v>
      </c>
      <c r="I179" s="199">
        <f t="shared" si="157"/>
        <v>44</v>
      </c>
      <c r="J179" s="200">
        <f t="shared" si="158"/>
        <v>10</v>
      </c>
      <c r="K179" s="192">
        <f t="shared" ref="K179:K240" si="171">+J179*I179</f>
        <v>440</v>
      </c>
      <c r="L179" s="192">
        <v>140</v>
      </c>
      <c r="M179" s="201">
        <f t="shared" si="153"/>
        <v>730</v>
      </c>
      <c r="N179" s="169">
        <v>13.17</v>
      </c>
      <c r="O179" s="197">
        <v>0.25</v>
      </c>
      <c r="P179" s="157">
        <v>0.25</v>
      </c>
      <c r="Q179" s="157">
        <f t="shared" si="149"/>
        <v>0.27083333333333331</v>
      </c>
      <c r="R179" s="197">
        <f t="shared" si="159"/>
        <v>10</v>
      </c>
      <c r="S179" s="197">
        <f t="shared" ref="S179:S240" si="172">+$C$28/12</f>
        <v>0</v>
      </c>
      <c r="T179" s="157">
        <f t="shared" ref="T179:T240" si="173">+R179+Q179+S179</f>
        <v>10.270833333333334</v>
      </c>
      <c r="U179" s="197">
        <f t="shared" si="150"/>
        <v>135.266875</v>
      </c>
      <c r="V179" s="197">
        <f t="shared" si="160"/>
        <v>44</v>
      </c>
      <c r="W179" s="197">
        <f t="shared" ref="W179:W240" si="174">ROUND(+U179/9,2)</f>
        <v>15.03</v>
      </c>
      <c r="X179" s="158">
        <f t="shared" si="154"/>
        <v>150.29999999999998</v>
      </c>
      <c r="Y179" s="158">
        <v>15</v>
      </c>
      <c r="Z179" s="158">
        <f t="shared" si="161"/>
        <v>440</v>
      </c>
      <c r="AA179" s="158">
        <f t="shared" si="151"/>
        <v>605.29999999999995</v>
      </c>
      <c r="AC179" s="197" t="str">
        <f t="shared" si="152"/>
        <v>THOMPSON ST. II ……………………….</v>
      </c>
      <c r="AE179" s="202"/>
      <c r="AF179" s="203"/>
      <c r="AJ179" s="157">
        <f t="shared" ref="AJ179:AJ240" si="175">ROUNDDOWN(T179,0)</f>
        <v>10</v>
      </c>
      <c r="AK179" s="157">
        <f t="shared" ref="AK179:AK240" si="176">+T179-AJ179</f>
        <v>0.27083333333333393</v>
      </c>
      <c r="AL179" s="197">
        <f t="shared" ref="AL179:AL241" si="177">ROUND(12*AK179,0)</f>
        <v>3</v>
      </c>
      <c r="AN179" s="197">
        <f t="shared" si="162"/>
        <v>13.17</v>
      </c>
      <c r="AO179" s="197">
        <f t="shared" si="146"/>
        <v>131.69999999999999</v>
      </c>
      <c r="AP179" s="197">
        <f t="shared" si="163"/>
        <v>0.25</v>
      </c>
      <c r="AQ179" s="197">
        <f t="shared" si="164"/>
        <v>3.2925</v>
      </c>
      <c r="AR179" s="197">
        <f t="shared" si="165"/>
        <v>134.99249999999998</v>
      </c>
      <c r="AS179" s="197">
        <f t="shared" si="166"/>
        <v>14.999166666666664</v>
      </c>
      <c r="AT179" s="197" t="str">
        <f t="shared" si="155"/>
        <v>THOMPSON ST. II ……………………….</v>
      </c>
      <c r="AU179" s="204">
        <f t="shared" si="156"/>
        <v>10</v>
      </c>
      <c r="AV179" s="197">
        <f t="shared" ref="AV179:AV240" si="178">ROUNDUP(+AU179*110%,1)</f>
        <v>11</v>
      </c>
      <c r="AX179" s="194" t="s">
        <v>232</v>
      </c>
      <c r="AY179" s="209">
        <v>59.9</v>
      </c>
      <c r="AZ179" s="196" t="s">
        <v>3</v>
      </c>
      <c r="BA179" s="169">
        <v>12</v>
      </c>
      <c r="BB179" s="197">
        <v>18</v>
      </c>
      <c r="BC179" s="197">
        <v>3</v>
      </c>
      <c r="BD179" s="197">
        <f t="shared" si="148"/>
        <v>21</v>
      </c>
    </row>
    <row r="180" spans="1:56" s="197" customFormat="1" ht="27" customHeight="1">
      <c r="A180" s="194" t="s">
        <v>527</v>
      </c>
      <c r="B180" s="195">
        <v>10</v>
      </c>
      <c r="C180" s="196" t="s">
        <v>3</v>
      </c>
      <c r="D180" s="197" t="s">
        <v>256</v>
      </c>
      <c r="E180" s="188">
        <f t="shared" si="167"/>
        <v>10</v>
      </c>
      <c r="F180" s="188">
        <f t="shared" si="168"/>
        <v>3</v>
      </c>
      <c r="G180" s="197">
        <f t="shared" si="169"/>
        <v>13.67</v>
      </c>
      <c r="H180" s="198">
        <f t="shared" si="170"/>
        <v>136.69999999999999</v>
      </c>
      <c r="I180" s="199">
        <f t="shared" si="157"/>
        <v>44</v>
      </c>
      <c r="J180" s="200">
        <f t="shared" si="158"/>
        <v>10</v>
      </c>
      <c r="K180" s="192">
        <f t="shared" si="171"/>
        <v>440</v>
      </c>
      <c r="L180" s="192">
        <v>140</v>
      </c>
      <c r="M180" s="201">
        <f t="shared" si="153"/>
        <v>716.7</v>
      </c>
      <c r="N180" s="169">
        <v>12</v>
      </c>
      <c r="O180" s="197">
        <v>0</v>
      </c>
      <c r="P180" s="157">
        <v>0.25</v>
      </c>
      <c r="Q180" s="157">
        <f t="shared" si="149"/>
        <v>0.25</v>
      </c>
      <c r="R180" s="197">
        <f t="shared" si="159"/>
        <v>10</v>
      </c>
      <c r="S180" s="197">
        <f t="shared" si="172"/>
        <v>0</v>
      </c>
      <c r="T180" s="157">
        <f t="shared" si="173"/>
        <v>10.25</v>
      </c>
      <c r="U180" s="197">
        <f t="shared" ref="U180:U241" si="179">+T180*N180</f>
        <v>123</v>
      </c>
      <c r="V180" s="197">
        <f t="shared" si="160"/>
        <v>44</v>
      </c>
      <c r="W180" s="197">
        <f t="shared" si="174"/>
        <v>13.67</v>
      </c>
      <c r="X180" s="158">
        <f t="shared" si="154"/>
        <v>136.69999999999999</v>
      </c>
      <c r="Y180" s="158">
        <v>15</v>
      </c>
      <c r="Z180" s="158">
        <f t="shared" si="161"/>
        <v>440</v>
      </c>
      <c r="AA180" s="158">
        <f t="shared" ref="AA180:AA241" si="180">+Z180+Y180+X180</f>
        <v>591.70000000000005</v>
      </c>
      <c r="AC180" s="197" t="str">
        <f t="shared" si="152"/>
        <v>TREEBARK (Width 12') …………………………..</v>
      </c>
      <c r="AE180" s="202"/>
      <c r="AF180" s="203"/>
      <c r="AJ180" s="157">
        <f t="shared" si="175"/>
        <v>10</v>
      </c>
      <c r="AK180" s="157">
        <f t="shared" si="176"/>
        <v>0.25</v>
      </c>
      <c r="AL180" s="197">
        <f t="shared" si="177"/>
        <v>3</v>
      </c>
      <c r="AN180" s="197">
        <f t="shared" si="162"/>
        <v>12</v>
      </c>
      <c r="AO180" s="197">
        <f t="shared" ref="AO180:AO242" si="181">+AJ180*AN180</f>
        <v>120</v>
      </c>
      <c r="AP180" s="197">
        <f t="shared" si="163"/>
        <v>0.25</v>
      </c>
      <c r="AQ180" s="197">
        <f t="shared" si="164"/>
        <v>3</v>
      </c>
      <c r="AR180" s="197">
        <f t="shared" si="165"/>
        <v>123</v>
      </c>
      <c r="AS180" s="197">
        <f t="shared" si="166"/>
        <v>13.666666666666666</v>
      </c>
      <c r="AT180" s="197" t="str">
        <f t="shared" si="155"/>
        <v>TREEBARK (Width 12') …………………………..</v>
      </c>
      <c r="AU180" s="204">
        <f t="shared" si="156"/>
        <v>10</v>
      </c>
      <c r="AV180" s="197">
        <f t="shared" si="178"/>
        <v>11</v>
      </c>
      <c r="AX180" s="169" t="s">
        <v>34</v>
      </c>
      <c r="AY180" s="205">
        <v>68.25</v>
      </c>
      <c r="AZ180" s="196" t="s">
        <v>2</v>
      </c>
      <c r="BA180" s="169">
        <v>13.17</v>
      </c>
      <c r="BB180" s="197">
        <v>0</v>
      </c>
      <c r="BC180" s="197">
        <v>3</v>
      </c>
      <c r="BD180" s="197">
        <f t="shared" ref="BD180:BD242" si="182">+BC180+BB180</f>
        <v>3</v>
      </c>
    </row>
    <row r="181" spans="1:56" s="197" customFormat="1" ht="27" customHeight="1">
      <c r="A181" s="194" t="s">
        <v>528</v>
      </c>
      <c r="B181" s="195">
        <v>10</v>
      </c>
      <c r="C181" s="196" t="s">
        <v>3</v>
      </c>
      <c r="D181" s="197" t="s">
        <v>256</v>
      </c>
      <c r="E181" s="188">
        <f t="shared" si="167"/>
        <v>10</v>
      </c>
      <c r="F181" s="188">
        <f t="shared" si="168"/>
        <v>3</v>
      </c>
      <c r="G181" s="197">
        <f t="shared" si="169"/>
        <v>13.67</v>
      </c>
      <c r="H181" s="198">
        <f t="shared" si="170"/>
        <v>136.69999999999999</v>
      </c>
      <c r="I181" s="199">
        <f t="shared" si="157"/>
        <v>44</v>
      </c>
      <c r="J181" s="200">
        <f t="shared" si="158"/>
        <v>10</v>
      </c>
      <c r="K181" s="192">
        <f t="shared" si="171"/>
        <v>440</v>
      </c>
      <c r="L181" s="192">
        <v>140</v>
      </c>
      <c r="M181" s="201">
        <f t="shared" si="153"/>
        <v>716.7</v>
      </c>
      <c r="N181" s="169">
        <v>12</v>
      </c>
      <c r="O181" s="197">
        <v>0</v>
      </c>
      <c r="P181" s="157">
        <v>0.25</v>
      </c>
      <c r="Q181" s="157">
        <f t="shared" ref="Q181:Q243" si="183">+O181/12+P181</f>
        <v>0.25</v>
      </c>
      <c r="R181" s="197">
        <f t="shared" si="159"/>
        <v>10</v>
      </c>
      <c r="S181" s="197">
        <f t="shared" si="172"/>
        <v>0</v>
      </c>
      <c r="T181" s="157">
        <f t="shared" si="173"/>
        <v>10.25</v>
      </c>
      <c r="U181" s="197">
        <f t="shared" si="179"/>
        <v>123</v>
      </c>
      <c r="V181" s="197">
        <f t="shared" si="160"/>
        <v>44</v>
      </c>
      <c r="W181" s="197">
        <f t="shared" si="174"/>
        <v>13.67</v>
      </c>
      <c r="X181" s="158">
        <f t="shared" si="154"/>
        <v>136.69999999999999</v>
      </c>
      <c r="Y181" s="158">
        <v>15</v>
      </c>
      <c r="Z181" s="158">
        <f t="shared" si="161"/>
        <v>440</v>
      </c>
      <c r="AA181" s="158">
        <f t="shared" si="180"/>
        <v>591.70000000000005</v>
      </c>
      <c r="AC181" s="197" t="str">
        <f t="shared" si="152"/>
        <v>TROIKA (Width 12') ………………………………</v>
      </c>
      <c r="AE181" s="202"/>
      <c r="AF181" s="203"/>
      <c r="AJ181" s="157">
        <f t="shared" si="175"/>
        <v>10</v>
      </c>
      <c r="AK181" s="157">
        <f t="shared" si="176"/>
        <v>0.25</v>
      </c>
      <c r="AL181" s="197">
        <f t="shared" si="177"/>
        <v>3</v>
      </c>
      <c r="AN181" s="197">
        <f t="shared" si="162"/>
        <v>12</v>
      </c>
      <c r="AO181" s="197">
        <f t="shared" si="181"/>
        <v>120</v>
      </c>
      <c r="AP181" s="197">
        <f t="shared" si="163"/>
        <v>0.25</v>
      </c>
      <c r="AQ181" s="197">
        <f t="shared" si="164"/>
        <v>3</v>
      </c>
      <c r="AR181" s="197">
        <f t="shared" si="165"/>
        <v>123</v>
      </c>
      <c r="AS181" s="197">
        <f t="shared" si="166"/>
        <v>13.666666666666666</v>
      </c>
      <c r="AT181" s="197" t="str">
        <f t="shared" si="155"/>
        <v>TROIKA (Width 12') ………………………………</v>
      </c>
      <c r="AU181" s="204">
        <f t="shared" si="156"/>
        <v>10</v>
      </c>
      <c r="AV181" s="197">
        <f t="shared" si="178"/>
        <v>11</v>
      </c>
      <c r="AX181" s="169" t="s">
        <v>99</v>
      </c>
      <c r="AY181" s="207">
        <v>79.900000000000006</v>
      </c>
      <c r="AZ181" s="196" t="s">
        <v>3</v>
      </c>
      <c r="BA181" s="169">
        <v>12</v>
      </c>
      <c r="BB181" s="197">
        <v>3</v>
      </c>
      <c r="BC181" s="197">
        <v>3</v>
      </c>
      <c r="BD181" s="197">
        <f t="shared" si="182"/>
        <v>6</v>
      </c>
    </row>
    <row r="182" spans="1:56" s="197" customFormat="1" ht="27" customHeight="1">
      <c r="A182" s="194" t="s">
        <v>529</v>
      </c>
      <c r="B182" s="195">
        <v>10</v>
      </c>
      <c r="C182" s="196" t="s">
        <v>3</v>
      </c>
      <c r="D182" s="197" t="s">
        <v>256</v>
      </c>
      <c r="E182" s="188">
        <f t="shared" si="167"/>
        <v>10</v>
      </c>
      <c r="F182" s="188">
        <f t="shared" si="168"/>
        <v>3</v>
      </c>
      <c r="G182" s="197">
        <f t="shared" si="169"/>
        <v>13.67</v>
      </c>
      <c r="H182" s="198">
        <f t="shared" si="170"/>
        <v>136.69999999999999</v>
      </c>
      <c r="I182" s="199">
        <f t="shared" si="157"/>
        <v>44</v>
      </c>
      <c r="J182" s="200">
        <f t="shared" si="158"/>
        <v>10</v>
      </c>
      <c r="K182" s="192">
        <f t="shared" si="171"/>
        <v>440</v>
      </c>
      <c r="L182" s="192">
        <v>140</v>
      </c>
      <c r="M182" s="201">
        <f t="shared" si="153"/>
        <v>716.7</v>
      </c>
      <c r="N182" s="169">
        <v>12</v>
      </c>
      <c r="O182" s="197">
        <v>0</v>
      </c>
      <c r="P182" s="157">
        <v>0.25</v>
      </c>
      <c r="Q182" s="157">
        <f t="shared" si="183"/>
        <v>0.25</v>
      </c>
      <c r="R182" s="197">
        <f t="shared" si="159"/>
        <v>10</v>
      </c>
      <c r="S182" s="197">
        <f t="shared" si="172"/>
        <v>0</v>
      </c>
      <c r="T182" s="157">
        <f t="shared" si="173"/>
        <v>10.25</v>
      </c>
      <c r="U182" s="197">
        <f t="shared" si="179"/>
        <v>123</v>
      </c>
      <c r="V182" s="197">
        <f t="shared" si="160"/>
        <v>44</v>
      </c>
      <c r="W182" s="197">
        <f t="shared" si="174"/>
        <v>13.67</v>
      </c>
      <c r="X182" s="158">
        <f t="shared" si="154"/>
        <v>136.69999999999999</v>
      </c>
      <c r="Y182" s="158">
        <v>15</v>
      </c>
      <c r="Z182" s="158">
        <f t="shared" si="161"/>
        <v>440</v>
      </c>
      <c r="AA182" s="158">
        <f t="shared" si="180"/>
        <v>591.70000000000005</v>
      </c>
      <c r="AC182" s="197" t="str">
        <f t="shared" si="152"/>
        <v>TURKESTAN PLUS (Width 12')…………</v>
      </c>
      <c r="AE182" s="202"/>
      <c r="AF182" s="203"/>
      <c r="AJ182" s="157">
        <f t="shared" si="175"/>
        <v>10</v>
      </c>
      <c r="AK182" s="157">
        <f t="shared" si="176"/>
        <v>0.25</v>
      </c>
      <c r="AL182" s="197">
        <f t="shared" si="177"/>
        <v>3</v>
      </c>
      <c r="AN182" s="197">
        <f t="shared" si="162"/>
        <v>12</v>
      </c>
      <c r="AO182" s="197">
        <f t="shared" si="181"/>
        <v>120</v>
      </c>
      <c r="AP182" s="197">
        <f t="shared" si="163"/>
        <v>0.25</v>
      </c>
      <c r="AQ182" s="197">
        <f t="shared" si="164"/>
        <v>3</v>
      </c>
      <c r="AR182" s="197">
        <f t="shared" si="165"/>
        <v>123</v>
      </c>
      <c r="AS182" s="197">
        <f t="shared" si="166"/>
        <v>13.666666666666666</v>
      </c>
      <c r="AT182" s="197" t="str">
        <f t="shared" si="155"/>
        <v>TURKESTAN PLUS (Width 12')…………</v>
      </c>
      <c r="AU182" s="204">
        <f t="shared" si="156"/>
        <v>10</v>
      </c>
      <c r="AV182" s="197">
        <f t="shared" si="178"/>
        <v>11</v>
      </c>
      <c r="AX182" s="169" t="s">
        <v>144</v>
      </c>
      <c r="AY182" s="207">
        <v>88</v>
      </c>
      <c r="AZ182" s="196" t="s">
        <v>3</v>
      </c>
      <c r="BA182" s="169">
        <v>12</v>
      </c>
      <c r="BB182" s="197">
        <v>6</v>
      </c>
      <c r="BC182" s="197">
        <v>3</v>
      </c>
      <c r="BD182" s="197">
        <f t="shared" si="182"/>
        <v>9</v>
      </c>
    </row>
    <row r="183" spans="1:56" s="197" customFormat="1" ht="27" customHeight="1">
      <c r="A183" s="194" t="s">
        <v>530</v>
      </c>
      <c r="B183" s="195">
        <v>10</v>
      </c>
      <c r="C183" s="196" t="s">
        <v>3</v>
      </c>
      <c r="D183" s="197" t="s">
        <v>256</v>
      </c>
      <c r="E183" s="188">
        <f t="shared" si="167"/>
        <v>10</v>
      </c>
      <c r="F183" s="188">
        <f t="shared" si="168"/>
        <v>3</v>
      </c>
      <c r="G183" s="197">
        <f t="shared" si="169"/>
        <v>13.67</v>
      </c>
      <c r="H183" s="198">
        <f t="shared" si="170"/>
        <v>136.69999999999999</v>
      </c>
      <c r="I183" s="199">
        <f t="shared" si="157"/>
        <v>44</v>
      </c>
      <c r="J183" s="200">
        <f t="shared" si="158"/>
        <v>10</v>
      </c>
      <c r="K183" s="192">
        <f t="shared" si="171"/>
        <v>440</v>
      </c>
      <c r="L183" s="192">
        <v>140</v>
      </c>
      <c r="M183" s="201">
        <f t="shared" si="153"/>
        <v>716.7</v>
      </c>
      <c r="N183" s="169">
        <v>12</v>
      </c>
      <c r="O183" s="197">
        <v>0</v>
      </c>
      <c r="P183" s="157">
        <v>0.25</v>
      </c>
      <c r="Q183" s="157">
        <f t="shared" si="183"/>
        <v>0.25</v>
      </c>
      <c r="R183" s="197">
        <f t="shared" si="159"/>
        <v>10</v>
      </c>
      <c r="S183" s="197">
        <f t="shared" si="172"/>
        <v>0</v>
      </c>
      <c r="T183" s="157">
        <f t="shared" si="173"/>
        <v>10.25</v>
      </c>
      <c r="U183" s="197">
        <f t="shared" si="179"/>
        <v>123</v>
      </c>
      <c r="V183" s="197">
        <f t="shared" si="160"/>
        <v>44</v>
      </c>
      <c r="W183" s="197">
        <f t="shared" si="174"/>
        <v>13.67</v>
      </c>
      <c r="X183" s="158">
        <f t="shared" si="154"/>
        <v>136.69999999999999</v>
      </c>
      <c r="Y183" s="158">
        <v>15</v>
      </c>
      <c r="Z183" s="158">
        <f t="shared" si="161"/>
        <v>440</v>
      </c>
      <c r="AA183" s="158">
        <f t="shared" si="180"/>
        <v>591.70000000000005</v>
      </c>
      <c r="AC183" s="197" t="str">
        <f t="shared" si="152"/>
        <v>TUSSORE (Width 12') …………………</v>
      </c>
      <c r="AE183" s="202"/>
      <c r="AF183" s="203"/>
      <c r="AJ183" s="157">
        <f t="shared" si="175"/>
        <v>10</v>
      </c>
      <c r="AK183" s="157">
        <f t="shared" si="176"/>
        <v>0.25</v>
      </c>
      <c r="AL183" s="197">
        <f t="shared" si="177"/>
        <v>3</v>
      </c>
      <c r="AN183" s="197">
        <f t="shared" si="162"/>
        <v>12</v>
      </c>
      <c r="AO183" s="197">
        <f t="shared" si="181"/>
        <v>120</v>
      </c>
      <c r="AP183" s="197">
        <f t="shared" si="163"/>
        <v>0.25</v>
      </c>
      <c r="AQ183" s="197">
        <f t="shared" si="164"/>
        <v>3</v>
      </c>
      <c r="AR183" s="197">
        <f t="shared" si="165"/>
        <v>123</v>
      </c>
      <c r="AS183" s="197">
        <f t="shared" si="166"/>
        <v>13.666666666666666</v>
      </c>
      <c r="AT183" s="197" t="str">
        <f t="shared" si="155"/>
        <v>TUSSORE (Width 12') …………………</v>
      </c>
      <c r="AU183" s="204">
        <f t="shared" si="156"/>
        <v>10</v>
      </c>
      <c r="AV183" s="197">
        <f t="shared" si="178"/>
        <v>11</v>
      </c>
      <c r="AX183" s="169" t="s">
        <v>158</v>
      </c>
      <c r="AY183" s="205">
        <v>39.299999999999997</v>
      </c>
      <c r="AZ183" s="196" t="s">
        <v>2</v>
      </c>
      <c r="BA183" s="169">
        <v>13.17</v>
      </c>
      <c r="BB183" s="197">
        <v>0</v>
      </c>
      <c r="BC183" s="197">
        <v>3</v>
      </c>
      <c r="BD183" s="197">
        <f t="shared" si="182"/>
        <v>3</v>
      </c>
    </row>
    <row r="184" spans="1:56" s="197" customFormat="1" ht="27" customHeight="1">
      <c r="A184" s="194" t="s">
        <v>531</v>
      </c>
      <c r="B184" s="195">
        <v>10</v>
      </c>
      <c r="C184" s="196" t="s">
        <v>2</v>
      </c>
      <c r="D184" s="197" t="s">
        <v>256</v>
      </c>
      <c r="E184" s="188">
        <f t="shared" si="167"/>
        <v>11</v>
      </c>
      <c r="F184" s="188">
        <f t="shared" si="168"/>
        <v>8</v>
      </c>
      <c r="G184" s="197">
        <f t="shared" si="169"/>
        <v>17.080000000000002</v>
      </c>
      <c r="H184" s="198">
        <f t="shared" si="170"/>
        <v>170.8</v>
      </c>
      <c r="I184" s="199">
        <f t="shared" si="157"/>
        <v>44</v>
      </c>
      <c r="J184" s="200">
        <f t="shared" si="158"/>
        <v>10</v>
      </c>
      <c r="K184" s="192">
        <f t="shared" si="171"/>
        <v>440</v>
      </c>
      <c r="L184" s="192">
        <v>140</v>
      </c>
      <c r="M184" s="201">
        <f t="shared" si="153"/>
        <v>750.8</v>
      </c>
      <c r="N184" s="169">
        <v>13.17</v>
      </c>
      <c r="O184" s="197">
        <v>17.2</v>
      </c>
      <c r="P184" s="157">
        <v>0.25</v>
      </c>
      <c r="Q184" s="157">
        <f t="shared" si="183"/>
        <v>1.6833333333333333</v>
      </c>
      <c r="R184" s="197">
        <f t="shared" si="159"/>
        <v>10</v>
      </c>
      <c r="S184" s="197">
        <f t="shared" si="172"/>
        <v>0</v>
      </c>
      <c r="T184" s="157">
        <f t="shared" si="173"/>
        <v>11.683333333333334</v>
      </c>
      <c r="U184" s="197">
        <f t="shared" si="179"/>
        <v>153.86950000000002</v>
      </c>
      <c r="V184" s="197">
        <f t="shared" si="160"/>
        <v>44</v>
      </c>
      <c r="W184" s="197">
        <f t="shared" si="174"/>
        <v>17.100000000000001</v>
      </c>
      <c r="X184" s="158">
        <f t="shared" si="154"/>
        <v>171</v>
      </c>
      <c r="Y184" s="158">
        <v>15</v>
      </c>
      <c r="Z184" s="158">
        <f t="shared" si="161"/>
        <v>440</v>
      </c>
      <c r="AA184" s="158">
        <f t="shared" si="180"/>
        <v>626</v>
      </c>
      <c r="AC184" s="197" t="str">
        <f t="shared" si="152"/>
        <v>VAN GOGH……………………………….</v>
      </c>
      <c r="AE184" s="202"/>
      <c r="AF184" s="203"/>
      <c r="AJ184" s="157">
        <f t="shared" si="175"/>
        <v>11</v>
      </c>
      <c r="AK184" s="157">
        <f t="shared" si="176"/>
        <v>0.68333333333333357</v>
      </c>
      <c r="AL184" s="197">
        <f t="shared" si="177"/>
        <v>8</v>
      </c>
      <c r="AN184" s="197">
        <f t="shared" si="162"/>
        <v>13.17</v>
      </c>
      <c r="AO184" s="197">
        <f t="shared" si="181"/>
        <v>144.87</v>
      </c>
      <c r="AP184" s="197">
        <f t="shared" si="163"/>
        <v>0.66666666666666663</v>
      </c>
      <c r="AQ184" s="197">
        <f t="shared" si="164"/>
        <v>8.7799999999999994</v>
      </c>
      <c r="AR184" s="197">
        <f t="shared" si="165"/>
        <v>153.65</v>
      </c>
      <c r="AS184" s="197">
        <f t="shared" si="166"/>
        <v>17.072222222222223</v>
      </c>
      <c r="AT184" s="197" t="str">
        <f t="shared" si="155"/>
        <v>VAN GOGH……………………………….</v>
      </c>
      <c r="AU184" s="204">
        <f t="shared" si="156"/>
        <v>10</v>
      </c>
      <c r="AV184" s="197">
        <f t="shared" si="178"/>
        <v>11</v>
      </c>
      <c r="AX184" s="169" t="s">
        <v>181</v>
      </c>
      <c r="AY184" s="205">
        <v>20.95</v>
      </c>
      <c r="AZ184" s="196" t="s">
        <v>2</v>
      </c>
      <c r="BA184" s="169">
        <v>13.17</v>
      </c>
      <c r="BB184" s="197">
        <v>0</v>
      </c>
      <c r="BC184" s="197">
        <v>3</v>
      </c>
      <c r="BD184" s="197">
        <f t="shared" si="182"/>
        <v>3</v>
      </c>
    </row>
    <row r="185" spans="1:56" s="197" customFormat="1" ht="27" customHeight="1">
      <c r="A185" s="194" t="s">
        <v>532</v>
      </c>
      <c r="B185" s="195">
        <v>10</v>
      </c>
      <c r="C185" s="196" t="s">
        <v>3</v>
      </c>
      <c r="D185" s="197" t="s">
        <v>256</v>
      </c>
      <c r="E185" s="188">
        <f t="shared" si="167"/>
        <v>10</v>
      </c>
      <c r="F185" s="188">
        <f t="shared" si="168"/>
        <v>3</v>
      </c>
      <c r="G185" s="197">
        <f t="shared" si="169"/>
        <v>13.67</v>
      </c>
      <c r="H185" s="198">
        <f t="shared" si="170"/>
        <v>136.69999999999999</v>
      </c>
      <c r="I185" s="199">
        <f t="shared" si="157"/>
        <v>44</v>
      </c>
      <c r="J185" s="200">
        <f t="shared" si="158"/>
        <v>10</v>
      </c>
      <c r="K185" s="192">
        <f t="shared" si="171"/>
        <v>440</v>
      </c>
      <c r="L185" s="192">
        <v>140</v>
      </c>
      <c r="M185" s="201">
        <f t="shared" si="153"/>
        <v>716.7</v>
      </c>
      <c r="N185" s="169">
        <v>12</v>
      </c>
      <c r="O185" s="197">
        <v>0</v>
      </c>
      <c r="P185" s="157">
        <v>0.25</v>
      </c>
      <c r="Q185" s="157">
        <f t="shared" si="183"/>
        <v>0.25</v>
      </c>
      <c r="R185" s="197">
        <f t="shared" si="159"/>
        <v>10</v>
      </c>
      <c r="S185" s="197">
        <f t="shared" si="172"/>
        <v>0</v>
      </c>
      <c r="T185" s="157">
        <f t="shared" si="173"/>
        <v>10.25</v>
      </c>
      <c r="U185" s="197">
        <f t="shared" si="179"/>
        <v>123</v>
      </c>
      <c r="V185" s="197">
        <f t="shared" si="160"/>
        <v>44</v>
      </c>
      <c r="W185" s="197">
        <f t="shared" si="174"/>
        <v>13.67</v>
      </c>
      <c r="X185" s="158">
        <f t="shared" si="154"/>
        <v>136.69999999999999</v>
      </c>
      <c r="Y185" s="158">
        <v>15</v>
      </c>
      <c r="Z185" s="158">
        <f t="shared" si="161"/>
        <v>440</v>
      </c>
      <c r="AA185" s="158">
        <f t="shared" si="180"/>
        <v>591.70000000000005</v>
      </c>
      <c r="AC185" s="197" t="str">
        <f t="shared" si="152"/>
        <v>VELLUTO (Width 12') …………………</v>
      </c>
      <c r="AE185" s="202"/>
      <c r="AF185" s="203"/>
      <c r="AJ185" s="157">
        <f t="shared" si="175"/>
        <v>10</v>
      </c>
      <c r="AK185" s="157">
        <f t="shared" si="176"/>
        <v>0.25</v>
      </c>
      <c r="AL185" s="197">
        <f t="shared" si="177"/>
        <v>3</v>
      </c>
      <c r="AN185" s="197">
        <f t="shared" si="162"/>
        <v>12</v>
      </c>
      <c r="AO185" s="197">
        <f t="shared" si="181"/>
        <v>120</v>
      </c>
      <c r="AP185" s="197">
        <f t="shared" si="163"/>
        <v>0.25</v>
      </c>
      <c r="AQ185" s="197">
        <f t="shared" si="164"/>
        <v>3</v>
      </c>
      <c r="AR185" s="197">
        <f t="shared" si="165"/>
        <v>123</v>
      </c>
      <c r="AS185" s="197">
        <f t="shared" si="166"/>
        <v>13.666666666666666</v>
      </c>
      <c r="AT185" s="197" t="str">
        <f t="shared" si="155"/>
        <v>VELLUTO (Width 12') …………………</v>
      </c>
      <c r="AU185" s="204">
        <f t="shared" si="156"/>
        <v>10</v>
      </c>
      <c r="AV185" s="197">
        <f t="shared" si="178"/>
        <v>11</v>
      </c>
      <c r="AX185" s="169" t="s">
        <v>190</v>
      </c>
      <c r="AY185" s="205">
        <v>68.900000000000006</v>
      </c>
      <c r="AZ185" s="196" t="s">
        <v>3</v>
      </c>
      <c r="BA185" s="169">
        <v>12</v>
      </c>
      <c r="BB185" s="197">
        <v>20</v>
      </c>
      <c r="BC185" s="197">
        <v>3</v>
      </c>
      <c r="BD185" s="197">
        <f t="shared" si="182"/>
        <v>23</v>
      </c>
    </row>
    <row r="186" spans="1:56" s="197" customFormat="1" ht="27" customHeight="1">
      <c r="A186" s="194" t="s">
        <v>533</v>
      </c>
      <c r="B186" s="195">
        <v>10</v>
      </c>
      <c r="C186" s="196" t="s">
        <v>3</v>
      </c>
      <c r="D186" s="197" t="s">
        <v>256</v>
      </c>
      <c r="E186" s="188">
        <f t="shared" si="167"/>
        <v>10</v>
      </c>
      <c r="F186" s="188">
        <f t="shared" si="168"/>
        <v>5</v>
      </c>
      <c r="G186" s="197">
        <f t="shared" si="169"/>
        <v>13.89</v>
      </c>
      <c r="H186" s="198">
        <f t="shared" si="170"/>
        <v>138.9</v>
      </c>
      <c r="I186" s="199">
        <f t="shared" si="157"/>
        <v>44</v>
      </c>
      <c r="J186" s="200">
        <f t="shared" si="158"/>
        <v>10</v>
      </c>
      <c r="K186" s="192">
        <f t="shared" si="171"/>
        <v>440</v>
      </c>
      <c r="L186" s="192">
        <v>140</v>
      </c>
      <c r="M186" s="201">
        <f t="shared" si="153"/>
        <v>718.9</v>
      </c>
      <c r="N186" s="169">
        <v>12</v>
      </c>
      <c r="O186" s="197">
        <v>2.1875</v>
      </c>
      <c r="P186" s="157">
        <v>0.25</v>
      </c>
      <c r="Q186" s="157">
        <f t="shared" si="183"/>
        <v>0.43229166666666663</v>
      </c>
      <c r="R186" s="197">
        <f t="shared" si="159"/>
        <v>10</v>
      </c>
      <c r="S186" s="197">
        <f t="shared" si="172"/>
        <v>0</v>
      </c>
      <c r="T186" s="157">
        <f t="shared" si="173"/>
        <v>10.432291666666666</v>
      </c>
      <c r="U186" s="197">
        <f t="shared" si="179"/>
        <v>125.1875</v>
      </c>
      <c r="V186" s="197">
        <f t="shared" si="160"/>
        <v>44</v>
      </c>
      <c r="W186" s="197">
        <f t="shared" si="174"/>
        <v>13.91</v>
      </c>
      <c r="X186" s="158">
        <f t="shared" si="154"/>
        <v>139.1</v>
      </c>
      <c r="Y186" s="158">
        <v>15</v>
      </c>
      <c r="Z186" s="158">
        <f t="shared" si="161"/>
        <v>440</v>
      </c>
      <c r="AA186" s="158">
        <f t="shared" si="180"/>
        <v>594.1</v>
      </c>
      <c r="AC186" s="197" t="str">
        <f t="shared" si="152"/>
        <v>VENETIAN (Width 12') ……………………</v>
      </c>
      <c r="AE186" s="202"/>
      <c r="AF186" s="203"/>
      <c r="AJ186" s="157">
        <f t="shared" si="175"/>
        <v>10</v>
      </c>
      <c r="AK186" s="157">
        <f t="shared" si="176"/>
        <v>0.43229166666666607</v>
      </c>
      <c r="AL186" s="197">
        <f t="shared" si="177"/>
        <v>5</v>
      </c>
      <c r="AN186" s="197">
        <f t="shared" si="162"/>
        <v>12</v>
      </c>
      <c r="AO186" s="197">
        <f t="shared" si="181"/>
        <v>120</v>
      </c>
      <c r="AP186" s="197">
        <f t="shared" si="163"/>
        <v>0.41666666666666669</v>
      </c>
      <c r="AQ186" s="197">
        <f t="shared" si="164"/>
        <v>5</v>
      </c>
      <c r="AR186" s="197">
        <f t="shared" si="165"/>
        <v>125</v>
      </c>
      <c r="AS186" s="197">
        <f t="shared" si="166"/>
        <v>13.888888888888889</v>
      </c>
      <c r="AT186" s="197" t="str">
        <f t="shared" si="155"/>
        <v>VENETIAN (Width 12') ……………………</v>
      </c>
      <c r="AU186" s="204">
        <f t="shared" si="156"/>
        <v>10</v>
      </c>
      <c r="AV186" s="197">
        <f t="shared" si="178"/>
        <v>11</v>
      </c>
      <c r="AX186" s="169" t="s">
        <v>604</v>
      </c>
      <c r="AY186" s="205">
        <v>94.95</v>
      </c>
      <c r="AZ186" s="196" t="s">
        <v>2</v>
      </c>
      <c r="BA186" s="169">
        <v>13.17</v>
      </c>
      <c r="BB186" s="197">
        <v>0</v>
      </c>
      <c r="BC186" s="197">
        <v>3</v>
      </c>
      <c r="BD186" s="197">
        <f t="shared" si="182"/>
        <v>3</v>
      </c>
    </row>
    <row r="187" spans="1:56" s="197" customFormat="1" ht="27" customHeight="1">
      <c r="A187" s="194" t="s">
        <v>534</v>
      </c>
      <c r="B187" s="195">
        <v>10</v>
      </c>
      <c r="C187" s="196" t="s">
        <v>2</v>
      </c>
      <c r="D187" s="197" t="s">
        <v>256</v>
      </c>
      <c r="E187" s="188">
        <f t="shared" si="167"/>
        <v>10</v>
      </c>
      <c r="F187" s="188">
        <f t="shared" si="168"/>
        <v>7</v>
      </c>
      <c r="G187" s="197">
        <f t="shared" si="169"/>
        <v>15.49</v>
      </c>
      <c r="H187" s="198">
        <f t="shared" si="170"/>
        <v>154.9</v>
      </c>
      <c r="I187" s="199">
        <f t="shared" si="157"/>
        <v>44</v>
      </c>
      <c r="J187" s="200">
        <f t="shared" si="158"/>
        <v>10</v>
      </c>
      <c r="K187" s="192">
        <f t="shared" si="171"/>
        <v>440</v>
      </c>
      <c r="L187" s="192">
        <v>140</v>
      </c>
      <c r="M187" s="201">
        <f t="shared" si="153"/>
        <v>734.9</v>
      </c>
      <c r="N187" s="169">
        <v>13.17</v>
      </c>
      <c r="O187" s="197">
        <v>3.8</v>
      </c>
      <c r="P187" s="157">
        <v>0.25</v>
      </c>
      <c r="Q187" s="157">
        <f t="shared" si="183"/>
        <v>0.56666666666666665</v>
      </c>
      <c r="R187" s="197">
        <f t="shared" si="159"/>
        <v>10</v>
      </c>
      <c r="S187" s="197">
        <f t="shared" si="172"/>
        <v>0</v>
      </c>
      <c r="T187" s="157">
        <f t="shared" si="173"/>
        <v>10.566666666666666</v>
      </c>
      <c r="U187" s="197">
        <f t="shared" si="179"/>
        <v>139.16299999999998</v>
      </c>
      <c r="V187" s="197">
        <f t="shared" si="160"/>
        <v>44</v>
      </c>
      <c r="W187" s="197">
        <f t="shared" si="174"/>
        <v>15.46</v>
      </c>
      <c r="X187" s="158">
        <f t="shared" si="154"/>
        <v>154.60000000000002</v>
      </c>
      <c r="Y187" s="158">
        <v>15</v>
      </c>
      <c r="Z187" s="158">
        <f t="shared" si="161"/>
        <v>440</v>
      </c>
      <c r="AA187" s="158">
        <f t="shared" si="180"/>
        <v>609.6</v>
      </c>
      <c r="AC187" s="197" t="str">
        <f t="shared" si="152"/>
        <v>VIENNA……………………………………</v>
      </c>
      <c r="AE187" s="202"/>
      <c r="AF187" s="203"/>
      <c r="AJ187" s="157">
        <f t="shared" si="175"/>
        <v>10</v>
      </c>
      <c r="AK187" s="157">
        <f t="shared" si="176"/>
        <v>0.56666666666666643</v>
      </c>
      <c r="AL187" s="197">
        <f t="shared" si="177"/>
        <v>7</v>
      </c>
      <c r="AN187" s="197">
        <f t="shared" si="162"/>
        <v>13.17</v>
      </c>
      <c r="AO187" s="197">
        <f t="shared" si="181"/>
        <v>131.69999999999999</v>
      </c>
      <c r="AP187" s="197">
        <f t="shared" si="163"/>
        <v>0.58333333333333337</v>
      </c>
      <c r="AQ187" s="197">
        <f t="shared" si="164"/>
        <v>7.6825000000000001</v>
      </c>
      <c r="AR187" s="197">
        <f t="shared" si="165"/>
        <v>139.38249999999999</v>
      </c>
      <c r="AS187" s="197">
        <f t="shared" si="166"/>
        <v>15.486944444444443</v>
      </c>
      <c r="AT187" s="197" t="str">
        <f t="shared" si="155"/>
        <v>VIENNA……………………………………</v>
      </c>
      <c r="AU187" s="204">
        <f t="shared" si="156"/>
        <v>10</v>
      </c>
      <c r="AV187" s="197">
        <f t="shared" si="178"/>
        <v>11</v>
      </c>
      <c r="AX187" s="169" t="s">
        <v>605</v>
      </c>
      <c r="AY187" s="205">
        <v>104.95</v>
      </c>
      <c r="AZ187" s="196" t="s">
        <v>2</v>
      </c>
      <c r="BA187" s="169">
        <v>13.17</v>
      </c>
      <c r="BB187" s="197">
        <v>0</v>
      </c>
      <c r="BC187" s="197">
        <v>3</v>
      </c>
      <c r="BD187" s="197">
        <f t="shared" si="182"/>
        <v>3</v>
      </c>
    </row>
    <row r="188" spans="1:56" s="197" customFormat="1" ht="27" customHeight="1">
      <c r="A188" s="194" t="s">
        <v>535</v>
      </c>
      <c r="B188" s="195">
        <v>10</v>
      </c>
      <c r="C188" s="196" t="s">
        <v>3</v>
      </c>
      <c r="D188" s="197" t="s">
        <v>256</v>
      </c>
      <c r="E188" s="188">
        <f t="shared" si="167"/>
        <v>10</v>
      </c>
      <c r="F188" s="188">
        <f t="shared" si="168"/>
        <v>9</v>
      </c>
      <c r="G188" s="197">
        <f t="shared" si="169"/>
        <v>14.34</v>
      </c>
      <c r="H188" s="198">
        <f t="shared" si="170"/>
        <v>143.4</v>
      </c>
      <c r="I188" s="199">
        <f t="shared" si="157"/>
        <v>44</v>
      </c>
      <c r="J188" s="200">
        <f t="shared" si="158"/>
        <v>10</v>
      </c>
      <c r="K188" s="192">
        <f t="shared" si="171"/>
        <v>440</v>
      </c>
      <c r="L188" s="192">
        <v>140</v>
      </c>
      <c r="M188" s="201">
        <f t="shared" si="153"/>
        <v>723.4</v>
      </c>
      <c r="N188" s="169">
        <v>12</v>
      </c>
      <c r="O188" s="197">
        <v>5.9</v>
      </c>
      <c r="P188" s="157">
        <v>0.25</v>
      </c>
      <c r="Q188" s="157">
        <f t="shared" si="183"/>
        <v>0.7416666666666667</v>
      </c>
      <c r="R188" s="197">
        <f t="shared" si="159"/>
        <v>10</v>
      </c>
      <c r="S188" s="197">
        <f t="shared" si="172"/>
        <v>0</v>
      </c>
      <c r="T188" s="157">
        <f t="shared" si="173"/>
        <v>10.741666666666667</v>
      </c>
      <c r="U188" s="197">
        <f t="shared" si="179"/>
        <v>128.9</v>
      </c>
      <c r="V188" s="197">
        <f t="shared" si="160"/>
        <v>44</v>
      </c>
      <c r="W188" s="197">
        <f t="shared" si="174"/>
        <v>14.32</v>
      </c>
      <c r="X188" s="158">
        <f t="shared" si="154"/>
        <v>143.19999999999999</v>
      </c>
      <c r="Y188" s="158">
        <v>15</v>
      </c>
      <c r="Z188" s="158">
        <f t="shared" si="161"/>
        <v>440</v>
      </c>
      <c r="AA188" s="158">
        <f t="shared" si="180"/>
        <v>598.20000000000005</v>
      </c>
      <c r="AC188" s="197" t="str">
        <f t="shared" si="152"/>
        <v>VINEYARD (Width 12') ………………………</v>
      </c>
      <c r="AE188" s="202"/>
      <c r="AF188" s="203"/>
      <c r="AJ188" s="157">
        <f t="shared" si="175"/>
        <v>10</v>
      </c>
      <c r="AK188" s="157">
        <f t="shared" si="176"/>
        <v>0.74166666666666714</v>
      </c>
      <c r="AL188" s="197">
        <f t="shared" si="177"/>
        <v>9</v>
      </c>
      <c r="AN188" s="197">
        <f t="shared" si="162"/>
        <v>12</v>
      </c>
      <c r="AO188" s="197">
        <f t="shared" si="181"/>
        <v>120</v>
      </c>
      <c r="AP188" s="197">
        <f t="shared" si="163"/>
        <v>0.75</v>
      </c>
      <c r="AQ188" s="197">
        <f t="shared" si="164"/>
        <v>9</v>
      </c>
      <c r="AR188" s="197">
        <f t="shared" si="165"/>
        <v>129</v>
      </c>
      <c r="AS188" s="197">
        <f t="shared" si="166"/>
        <v>14.333333333333334</v>
      </c>
      <c r="AT188" s="197" t="str">
        <f t="shared" si="155"/>
        <v>VINEYARD (Width 12') ………………………</v>
      </c>
      <c r="AU188" s="204">
        <f t="shared" si="156"/>
        <v>10</v>
      </c>
      <c r="AV188" s="197">
        <f t="shared" si="178"/>
        <v>11</v>
      </c>
      <c r="AX188" s="169" t="s">
        <v>35</v>
      </c>
      <c r="AY188" s="205">
        <v>43.9</v>
      </c>
      <c r="AZ188" s="196" t="s">
        <v>3</v>
      </c>
      <c r="BA188" s="169">
        <v>12</v>
      </c>
      <c r="BB188" s="197">
        <v>0</v>
      </c>
      <c r="BC188" s="197">
        <v>3</v>
      </c>
      <c r="BD188" s="197">
        <f t="shared" si="182"/>
        <v>3</v>
      </c>
    </row>
    <row r="189" spans="1:56" s="197" customFormat="1" ht="27" customHeight="1">
      <c r="A189" s="194" t="s">
        <v>536</v>
      </c>
      <c r="B189" s="195">
        <v>10</v>
      </c>
      <c r="C189" s="196" t="s">
        <v>2</v>
      </c>
      <c r="D189" s="197" t="s">
        <v>256</v>
      </c>
      <c r="E189" s="188">
        <f t="shared" si="167"/>
        <v>12</v>
      </c>
      <c r="F189" s="188">
        <f t="shared" si="168"/>
        <v>0</v>
      </c>
      <c r="G189" s="197">
        <f t="shared" si="169"/>
        <v>17.559999999999999</v>
      </c>
      <c r="H189" s="198">
        <f t="shared" si="170"/>
        <v>175.6</v>
      </c>
      <c r="I189" s="199">
        <f t="shared" si="157"/>
        <v>44</v>
      </c>
      <c r="J189" s="200">
        <f t="shared" si="158"/>
        <v>10</v>
      </c>
      <c r="K189" s="192">
        <f t="shared" si="171"/>
        <v>440</v>
      </c>
      <c r="L189" s="192">
        <v>140</v>
      </c>
      <c r="M189" s="201">
        <f t="shared" si="153"/>
        <v>755.6</v>
      </c>
      <c r="N189" s="169">
        <v>13.17</v>
      </c>
      <c r="O189" s="197">
        <v>21.45</v>
      </c>
      <c r="P189" s="157">
        <v>0.25</v>
      </c>
      <c r="Q189" s="157">
        <f t="shared" si="183"/>
        <v>2.0374999999999996</v>
      </c>
      <c r="R189" s="197">
        <f t="shared" si="159"/>
        <v>10</v>
      </c>
      <c r="S189" s="197">
        <f t="shared" si="172"/>
        <v>0</v>
      </c>
      <c r="T189" s="157">
        <f t="shared" si="173"/>
        <v>12.0375</v>
      </c>
      <c r="U189" s="197">
        <f t="shared" si="179"/>
        <v>158.53387499999999</v>
      </c>
      <c r="V189" s="197">
        <f t="shared" si="160"/>
        <v>44</v>
      </c>
      <c r="W189" s="197">
        <f t="shared" si="174"/>
        <v>17.61</v>
      </c>
      <c r="X189" s="158">
        <f t="shared" si="154"/>
        <v>176.1</v>
      </c>
      <c r="Y189" s="158">
        <v>15</v>
      </c>
      <c r="Z189" s="158">
        <f t="shared" si="161"/>
        <v>440</v>
      </c>
      <c r="AA189" s="158">
        <f t="shared" si="180"/>
        <v>631.1</v>
      </c>
      <c r="AC189" s="197" t="str">
        <f t="shared" si="152"/>
        <v>VOISIN…………………………………….</v>
      </c>
      <c r="AE189" s="202"/>
      <c r="AF189" s="203"/>
      <c r="AJ189" s="157">
        <f t="shared" si="175"/>
        <v>12</v>
      </c>
      <c r="AK189" s="157">
        <f t="shared" si="176"/>
        <v>3.7499999999999645E-2</v>
      </c>
      <c r="AL189" s="197">
        <f t="shared" si="177"/>
        <v>0</v>
      </c>
      <c r="AN189" s="197">
        <f t="shared" si="162"/>
        <v>13.17</v>
      </c>
      <c r="AO189" s="197">
        <f t="shared" si="181"/>
        <v>158.04</v>
      </c>
      <c r="AP189" s="197">
        <f t="shared" si="163"/>
        <v>0</v>
      </c>
      <c r="AQ189" s="197">
        <f t="shared" si="164"/>
        <v>0</v>
      </c>
      <c r="AR189" s="197">
        <f t="shared" si="165"/>
        <v>158.04</v>
      </c>
      <c r="AS189" s="197">
        <f t="shared" si="166"/>
        <v>17.559999999999999</v>
      </c>
      <c r="AT189" s="197" t="str">
        <f t="shared" si="155"/>
        <v>VOISIN…………………………………….</v>
      </c>
      <c r="AU189" s="204">
        <f t="shared" si="156"/>
        <v>10</v>
      </c>
      <c r="AV189" s="197">
        <f t="shared" si="178"/>
        <v>11</v>
      </c>
      <c r="AX189" s="169" t="s">
        <v>148</v>
      </c>
      <c r="AY189" s="207">
        <v>83.4</v>
      </c>
      <c r="AZ189" s="196" t="s">
        <v>3</v>
      </c>
      <c r="BA189" s="169">
        <v>12</v>
      </c>
      <c r="BB189" s="197">
        <v>32</v>
      </c>
      <c r="BC189" s="197">
        <v>3</v>
      </c>
      <c r="BD189" s="197">
        <f t="shared" si="182"/>
        <v>35</v>
      </c>
    </row>
    <row r="190" spans="1:56" s="197" customFormat="1" ht="27" customHeight="1">
      <c r="A190" s="194" t="s">
        <v>537</v>
      </c>
      <c r="B190" s="195">
        <v>10</v>
      </c>
      <c r="C190" s="196" t="s">
        <v>2</v>
      </c>
      <c r="D190" s="197" t="s">
        <v>256</v>
      </c>
      <c r="E190" s="188">
        <f t="shared" si="167"/>
        <v>10</v>
      </c>
      <c r="F190" s="188">
        <f t="shared" si="168"/>
        <v>4</v>
      </c>
      <c r="G190" s="197">
        <f t="shared" si="169"/>
        <v>15.129999999999999</v>
      </c>
      <c r="H190" s="198">
        <f t="shared" si="170"/>
        <v>151.30000000000001</v>
      </c>
      <c r="I190" s="199">
        <f t="shared" si="157"/>
        <v>44</v>
      </c>
      <c r="J190" s="200">
        <f t="shared" si="158"/>
        <v>10</v>
      </c>
      <c r="K190" s="192">
        <f t="shared" si="171"/>
        <v>440</v>
      </c>
      <c r="L190" s="192">
        <v>140</v>
      </c>
      <c r="M190" s="201">
        <f t="shared" si="153"/>
        <v>731.3</v>
      </c>
      <c r="N190" s="169">
        <v>13.17</v>
      </c>
      <c r="O190" s="197">
        <v>0.98</v>
      </c>
      <c r="P190" s="157">
        <v>0.25</v>
      </c>
      <c r="Q190" s="157">
        <f t="shared" si="183"/>
        <v>0.33166666666666667</v>
      </c>
      <c r="R190" s="197">
        <f t="shared" si="159"/>
        <v>10</v>
      </c>
      <c r="S190" s="197">
        <f t="shared" si="172"/>
        <v>0</v>
      </c>
      <c r="T190" s="157">
        <f t="shared" si="173"/>
        <v>10.331666666666667</v>
      </c>
      <c r="U190" s="197">
        <f t="shared" si="179"/>
        <v>136.06805</v>
      </c>
      <c r="V190" s="197">
        <f t="shared" si="160"/>
        <v>44</v>
      </c>
      <c r="W190" s="197">
        <f t="shared" si="174"/>
        <v>15.12</v>
      </c>
      <c r="X190" s="158">
        <f t="shared" si="154"/>
        <v>151.19999999999999</v>
      </c>
      <c r="Y190" s="158">
        <v>15</v>
      </c>
      <c r="Z190" s="158">
        <f t="shared" si="161"/>
        <v>440</v>
      </c>
      <c r="AA190" s="158">
        <f t="shared" si="180"/>
        <v>606.20000000000005</v>
      </c>
      <c r="AC190" s="197" t="str">
        <f t="shared" si="152"/>
        <v>WATERFALL……………………………….</v>
      </c>
      <c r="AE190" s="202"/>
      <c r="AF190" s="203"/>
      <c r="AJ190" s="157">
        <f t="shared" si="175"/>
        <v>10</v>
      </c>
      <c r="AK190" s="157">
        <f t="shared" si="176"/>
        <v>0.331666666666667</v>
      </c>
      <c r="AL190" s="197">
        <f t="shared" si="177"/>
        <v>4</v>
      </c>
      <c r="AN190" s="197">
        <f t="shared" si="162"/>
        <v>13.17</v>
      </c>
      <c r="AO190" s="197">
        <f t="shared" si="181"/>
        <v>131.69999999999999</v>
      </c>
      <c r="AP190" s="197">
        <f t="shared" si="163"/>
        <v>0.33333333333333331</v>
      </c>
      <c r="AQ190" s="197">
        <f t="shared" si="164"/>
        <v>4.3899999999999997</v>
      </c>
      <c r="AR190" s="197">
        <f t="shared" si="165"/>
        <v>136.08999999999997</v>
      </c>
      <c r="AS190" s="197">
        <f t="shared" si="166"/>
        <v>15.121111111111109</v>
      </c>
      <c r="AT190" s="197" t="str">
        <f t="shared" si="155"/>
        <v>WATERFALL……………………………….</v>
      </c>
      <c r="AU190" s="204">
        <f t="shared" si="156"/>
        <v>10</v>
      </c>
      <c r="AV190" s="197">
        <f t="shared" si="178"/>
        <v>11</v>
      </c>
      <c r="AX190" s="169" t="s">
        <v>149</v>
      </c>
      <c r="AY190" s="207">
        <v>88</v>
      </c>
      <c r="AZ190" s="196" t="s">
        <v>3</v>
      </c>
      <c r="BA190" s="169">
        <v>12</v>
      </c>
      <c r="BB190" s="197">
        <v>7</v>
      </c>
      <c r="BC190" s="197">
        <v>3</v>
      </c>
      <c r="BD190" s="197">
        <f t="shared" si="182"/>
        <v>10</v>
      </c>
    </row>
    <row r="191" spans="1:56" s="197" customFormat="1" ht="27" customHeight="1">
      <c r="A191" s="194" t="s">
        <v>538</v>
      </c>
      <c r="B191" s="195">
        <v>10</v>
      </c>
      <c r="C191" s="196" t="s">
        <v>2</v>
      </c>
      <c r="D191" s="197" t="s">
        <v>256</v>
      </c>
      <c r="E191" s="188">
        <f t="shared" si="167"/>
        <v>12</v>
      </c>
      <c r="F191" s="188">
        <f t="shared" si="168"/>
        <v>1</v>
      </c>
      <c r="G191" s="197">
        <f t="shared" si="169"/>
        <v>17.690000000000001</v>
      </c>
      <c r="H191" s="198">
        <f t="shared" si="170"/>
        <v>176.9</v>
      </c>
      <c r="I191" s="199">
        <f t="shared" si="157"/>
        <v>44</v>
      </c>
      <c r="J191" s="200">
        <f t="shared" si="158"/>
        <v>10</v>
      </c>
      <c r="K191" s="192">
        <f t="shared" si="171"/>
        <v>440</v>
      </c>
      <c r="L191" s="192">
        <v>140</v>
      </c>
      <c r="M191" s="201">
        <f t="shared" si="153"/>
        <v>756.9</v>
      </c>
      <c r="N191" s="169">
        <v>13.17</v>
      </c>
      <c r="O191" s="197">
        <v>22</v>
      </c>
      <c r="P191" s="157">
        <v>0.25</v>
      </c>
      <c r="Q191" s="157">
        <f t="shared" si="183"/>
        <v>2.083333333333333</v>
      </c>
      <c r="R191" s="197">
        <f t="shared" si="159"/>
        <v>10</v>
      </c>
      <c r="S191" s="197">
        <f t="shared" si="172"/>
        <v>0</v>
      </c>
      <c r="T191" s="157">
        <f t="shared" si="173"/>
        <v>12.083333333333332</v>
      </c>
      <c r="U191" s="197">
        <f t="shared" si="179"/>
        <v>159.13749999999999</v>
      </c>
      <c r="V191" s="197">
        <f t="shared" si="160"/>
        <v>44</v>
      </c>
      <c r="W191" s="197">
        <f t="shared" si="174"/>
        <v>17.68</v>
      </c>
      <c r="X191" s="158">
        <f t="shared" si="154"/>
        <v>176.8</v>
      </c>
      <c r="Y191" s="158">
        <v>15</v>
      </c>
      <c r="Z191" s="158">
        <f t="shared" si="161"/>
        <v>440</v>
      </c>
      <c r="AA191" s="158">
        <f t="shared" si="180"/>
        <v>631.79999999999995</v>
      </c>
      <c r="AC191" s="197" t="str">
        <f t="shared" si="152"/>
        <v>WATERLOO ……………………………..</v>
      </c>
      <c r="AE191" s="202"/>
      <c r="AF191" s="203"/>
      <c r="AJ191" s="157">
        <f t="shared" si="175"/>
        <v>12</v>
      </c>
      <c r="AK191" s="157">
        <f t="shared" si="176"/>
        <v>8.3333333333332149E-2</v>
      </c>
      <c r="AL191" s="197">
        <f t="shared" si="177"/>
        <v>1</v>
      </c>
      <c r="AN191" s="197">
        <f t="shared" si="162"/>
        <v>13.17</v>
      </c>
      <c r="AO191" s="197">
        <f t="shared" si="181"/>
        <v>158.04</v>
      </c>
      <c r="AP191" s="197">
        <f t="shared" si="163"/>
        <v>8.3333333333333329E-2</v>
      </c>
      <c r="AQ191" s="197">
        <f t="shared" si="164"/>
        <v>1.0974999999999999</v>
      </c>
      <c r="AR191" s="197">
        <f t="shared" si="165"/>
        <v>159.13749999999999</v>
      </c>
      <c r="AS191" s="197">
        <f t="shared" si="166"/>
        <v>17.681944444444444</v>
      </c>
      <c r="AT191" s="197" t="str">
        <f t="shared" si="155"/>
        <v>WATERLOO ……………………………..</v>
      </c>
      <c r="AU191" s="204">
        <f t="shared" si="156"/>
        <v>10</v>
      </c>
      <c r="AV191" s="197">
        <f t="shared" si="178"/>
        <v>11</v>
      </c>
      <c r="AX191" s="169" t="s">
        <v>75</v>
      </c>
      <c r="AY191" s="207">
        <v>79.900000000000006</v>
      </c>
      <c r="AZ191" s="196" t="s">
        <v>3</v>
      </c>
      <c r="BA191" s="169">
        <v>12</v>
      </c>
      <c r="BB191" s="197">
        <v>5</v>
      </c>
      <c r="BC191" s="197">
        <v>3</v>
      </c>
      <c r="BD191" s="197">
        <f t="shared" si="182"/>
        <v>8</v>
      </c>
    </row>
    <row r="192" spans="1:56" s="197" customFormat="1" ht="27" customHeight="1">
      <c r="A192" s="194" t="s">
        <v>539</v>
      </c>
      <c r="B192" s="195">
        <v>10</v>
      </c>
      <c r="C192" s="196" t="s">
        <v>2</v>
      </c>
      <c r="D192" s="197" t="s">
        <v>256</v>
      </c>
      <c r="E192" s="188">
        <f t="shared" si="167"/>
        <v>11</v>
      </c>
      <c r="F192" s="188">
        <f t="shared" si="168"/>
        <v>2</v>
      </c>
      <c r="G192" s="197">
        <f t="shared" si="169"/>
        <v>16.350000000000001</v>
      </c>
      <c r="H192" s="198">
        <f t="shared" si="170"/>
        <v>163.5</v>
      </c>
      <c r="I192" s="199">
        <f t="shared" si="157"/>
        <v>44</v>
      </c>
      <c r="J192" s="200">
        <f t="shared" si="158"/>
        <v>10</v>
      </c>
      <c r="K192" s="192">
        <f t="shared" si="171"/>
        <v>440</v>
      </c>
      <c r="L192" s="192">
        <v>140</v>
      </c>
      <c r="M192" s="201">
        <f t="shared" si="153"/>
        <v>743.5</v>
      </c>
      <c r="N192" s="169">
        <v>13.17</v>
      </c>
      <c r="O192" s="197">
        <v>10.5</v>
      </c>
      <c r="P192" s="157">
        <v>0.25</v>
      </c>
      <c r="Q192" s="157">
        <f t="shared" si="183"/>
        <v>1.125</v>
      </c>
      <c r="R192" s="197">
        <f t="shared" si="159"/>
        <v>10</v>
      </c>
      <c r="S192" s="197">
        <f t="shared" si="172"/>
        <v>0</v>
      </c>
      <c r="T192" s="157">
        <f t="shared" si="173"/>
        <v>11.125</v>
      </c>
      <c r="U192" s="197">
        <f t="shared" si="179"/>
        <v>146.51624999999999</v>
      </c>
      <c r="V192" s="197">
        <f t="shared" si="160"/>
        <v>44</v>
      </c>
      <c r="W192" s="197">
        <f t="shared" si="174"/>
        <v>16.28</v>
      </c>
      <c r="X192" s="158">
        <f t="shared" si="154"/>
        <v>162.80000000000001</v>
      </c>
      <c r="Y192" s="158">
        <v>15</v>
      </c>
      <c r="Z192" s="158">
        <f t="shared" si="161"/>
        <v>440</v>
      </c>
      <c r="AA192" s="158">
        <f t="shared" si="180"/>
        <v>617.79999999999995</v>
      </c>
      <c r="AC192" s="197" t="str">
        <f t="shared" si="152"/>
        <v>WAVELENGTH…………………………..</v>
      </c>
      <c r="AE192" s="202"/>
      <c r="AF192" s="203"/>
      <c r="AJ192" s="157">
        <f t="shared" si="175"/>
        <v>11</v>
      </c>
      <c r="AK192" s="157">
        <f t="shared" si="176"/>
        <v>0.125</v>
      </c>
      <c r="AL192" s="197">
        <f t="shared" si="177"/>
        <v>2</v>
      </c>
      <c r="AN192" s="197">
        <f t="shared" si="162"/>
        <v>13.17</v>
      </c>
      <c r="AO192" s="197">
        <f t="shared" si="181"/>
        <v>144.87</v>
      </c>
      <c r="AP192" s="197">
        <f t="shared" si="163"/>
        <v>0.16666666666666666</v>
      </c>
      <c r="AQ192" s="197">
        <f t="shared" si="164"/>
        <v>2.1949999999999998</v>
      </c>
      <c r="AR192" s="197">
        <f t="shared" si="165"/>
        <v>147.065</v>
      </c>
      <c r="AS192" s="197">
        <f t="shared" si="166"/>
        <v>16.340555555555554</v>
      </c>
      <c r="AT192" s="197" t="str">
        <f t="shared" si="155"/>
        <v>WAVELENGTH…………………………..</v>
      </c>
      <c r="AU192" s="204">
        <f t="shared" si="156"/>
        <v>10</v>
      </c>
      <c r="AV192" s="197">
        <f t="shared" si="178"/>
        <v>11</v>
      </c>
      <c r="AX192" s="169" t="s">
        <v>100</v>
      </c>
      <c r="AY192" s="207">
        <v>104.75</v>
      </c>
      <c r="AZ192" s="196" t="s">
        <v>2</v>
      </c>
      <c r="BA192" s="169">
        <v>13.17</v>
      </c>
      <c r="BB192" s="197">
        <v>12</v>
      </c>
      <c r="BC192" s="197">
        <v>3</v>
      </c>
      <c r="BD192" s="197">
        <f t="shared" si="182"/>
        <v>15</v>
      </c>
    </row>
    <row r="193" spans="1:56" s="197" customFormat="1" ht="27" customHeight="1">
      <c r="A193" s="194" t="s">
        <v>540</v>
      </c>
      <c r="B193" s="195">
        <v>10</v>
      </c>
      <c r="C193" s="196" t="s">
        <v>2</v>
      </c>
      <c r="D193" s="197" t="s">
        <v>256</v>
      </c>
      <c r="E193" s="188">
        <f t="shared" si="167"/>
        <v>11</v>
      </c>
      <c r="F193" s="188">
        <f t="shared" si="168"/>
        <v>0</v>
      </c>
      <c r="G193" s="197">
        <f t="shared" si="169"/>
        <v>16.100000000000001</v>
      </c>
      <c r="H193" s="198">
        <f t="shared" si="170"/>
        <v>161</v>
      </c>
      <c r="I193" s="199">
        <f t="shared" si="157"/>
        <v>44</v>
      </c>
      <c r="J193" s="200">
        <f t="shared" si="158"/>
        <v>10</v>
      </c>
      <c r="K193" s="192">
        <f t="shared" si="171"/>
        <v>440</v>
      </c>
      <c r="L193" s="192">
        <v>140</v>
      </c>
      <c r="M193" s="201">
        <f t="shared" si="153"/>
        <v>741</v>
      </c>
      <c r="N193" s="169">
        <v>13.17</v>
      </c>
      <c r="O193" s="197">
        <v>9.44</v>
      </c>
      <c r="P193" s="157">
        <v>0.25</v>
      </c>
      <c r="Q193" s="157">
        <f t="shared" si="183"/>
        <v>1.0366666666666666</v>
      </c>
      <c r="R193" s="197">
        <f t="shared" si="159"/>
        <v>10</v>
      </c>
      <c r="S193" s="197">
        <f t="shared" si="172"/>
        <v>0</v>
      </c>
      <c r="T193" s="157">
        <f t="shared" si="173"/>
        <v>11.036666666666667</v>
      </c>
      <c r="U193" s="197">
        <f t="shared" si="179"/>
        <v>145.35290000000001</v>
      </c>
      <c r="V193" s="197">
        <f t="shared" si="160"/>
        <v>44</v>
      </c>
      <c r="W193" s="197">
        <f t="shared" si="174"/>
        <v>16.149999999999999</v>
      </c>
      <c r="X193" s="158">
        <f t="shared" si="154"/>
        <v>161.5</v>
      </c>
      <c r="Y193" s="158">
        <v>15</v>
      </c>
      <c r="Z193" s="158">
        <f t="shared" si="161"/>
        <v>440</v>
      </c>
      <c r="AA193" s="158">
        <f t="shared" si="180"/>
        <v>616.5</v>
      </c>
      <c r="AC193" s="197" t="str">
        <f t="shared" si="152"/>
        <v>XENIA……………………………………..</v>
      </c>
      <c r="AE193" s="202"/>
      <c r="AF193" s="203"/>
      <c r="AJ193" s="157">
        <f t="shared" si="175"/>
        <v>11</v>
      </c>
      <c r="AK193" s="157">
        <f t="shared" si="176"/>
        <v>3.6666666666667069E-2</v>
      </c>
      <c r="AL193" s="197">
        <f t="shared" si="177"/>
        <v>0</v>
      </c>
      <c r="AN193" s="197">
        <f t="shared" si="162"/>
        <v>13.17</v>
      </c>
      <c r="AO193" s="197">
        <f t="shared" si="181"/>
        <v>144.87</v>
      </c>
      <c r="AP193" s="197">
        <f t="shared" si="163"/>
        <v>0</v>
      </c>
      <c r="AQ193" s="197">
        <f t="shared" si="164"/>
        <v>0</v>
      </c>
      <c r="AR193" s="197">
        <f t="shared" si="165"/>
        <v>144.87</v>
      </c>
      <c r="AS193" s="197">
        <f t="shared" si="166"/>
        <v>16.096666666666668</v>
      </c>
      <c r="AT193" s="197" t="str">
        <f t="shared" si="155"/>
        <v>XENIA……………………………………..</v>
      </c>
      <c r="AU193" s="204">
        <f t="shared" si="156"/>
        <v>10</v>
      </c>
      <c r="AV193" s="197">
        <f t="shared" si="178"/>
        <v>11</v>
      </c>
      <c r="AX193" s="169" t="s">
        <v>606</v>
      </c>
      <c r="AY193" s="205">
        <v>31.25</v>
      </c>
      <c r="AZ193" s="196" t="s">
        <v>2</v>
      </c>
      <c r="BA193" s="169">
        <v>13.17</v>
      </c>
      <c r="BB193" s="197">
        <v>0</v>
      </c>
      <c r="BC193" s="197">
        <v>3</v>
      </c>
      <c r="BD193" s="197">
        <f t="shared" si="182"/>
        <v>3</v>
      </c>
    </row>
    <row r="194" spans="1:56" s="197" customFormat="1" ht="27" hidden="1" customHeight="1" thickTop="1" thickBot="1">
      <c r="A194" s="169"/>
      <c r="B194" s="205"/>
      <c r="C194" s="196" t="s">
        <v>2</v>
      </c>
      <c r="D194" s="197" t="s">
        <v>256</v>
      </c>
      <c r="E194" s="188">
        <f t="shared" si="167"/>
        <v>12</v>
      </c>
      <c r="F194" s="188">
        <f t="shared" si="168"/>
        <v>9</v>
      </c>
      <c r="G194" s="197">
        <f t="shared" si="169"/>
        <v>18.66</v>
      </c>
      <c r="H194" s="198">
        <f t="shared" si="170"/>
        <v>0</v>
      </c>
      <c r="I194" s="199">
        <f t="shared" si="157"/>
        <v>44</v>
      </c>
      <c r="J194" s="200">
        <f t="shared" si="158"/>
        <v>10</v>
      </c>
      <c r="K194" s="192">
        <f t="shared" si="171"/>
        <v>440</v>
      </c>
      <c r="L194" s="213">
        <v>15</v>
      </c>
      <c r="M194" s="201">
        <f t="shared" si="153"/>
        <v>455</v>
      </c>
      <c r="N194" s="169">
        <v>13.17</v>
      </c>
      <c r="O194" s="197">
        <v>30</v>
      </c>
      <c r="P194" s="157">
        <v>0.25</v>
      </c>
      <c r="Q194" s="157">
        <f t="shared" si="183"/>
        <v>2.75</v>
      </c>
      <c r="R194" s="197">
        <f t="shared" si="159"/>
        <v>10</v>
      </c>
      <c r="S194" s="197">
        <f t="shared" si="172"/>
        <v>0</v>
      </c>
      <c r="T194" s="157">
        <f t="shared" si="173"/>
        <v>12.75</v>
      </c>
      <c r="U194" s="197">
        <f t="shared" si="179"/>
        <v>167.91749999999999</v>
      </c>
      <c r="V194" s="197">
        <f t="shared" si="160"/>
        <v>44</v>
      </c>
      <c r="W194" s="197">
        <f t="shared" si="174"/>
        <v>18.66</v>
      </c>
      <c r="X194" s="158">
        <f t="shared" si="154"/>
        <v>0</v>
      </c>
      <c r="Y194" s="158">
        <v>15</v>
      </c>
      <c r="Z194" s="158">
        <f t="shared" si="161"/>
        <v>440</v>
      </c>
      <c r="AA194" s="158">
        <f t="shared" si="180"/>
        <v>455</v>
      </c>
      <c r="AC194" s="197">
        <f t="shared" si="152"/>
        <v>0</v>
      </c>
      <c r="AE194" s="202"/>
      <c r="AF194" s="203"/>
      <c r="AJ194" s="157">
        <f t="shared" si="175"/>
        <v>12</v>
      </c>
      <c r="AK194" s="157">
        <f t="shared" si="176"/>
        <v>0.75</v>
      </c>
      <c r="AL194" s="197">
        <f t="shared" si="177"/>
        <v>9</v>
      </c>
      <c r="AN194" s="197">
        <f t="shared" si="162"/>
        <v>13.17</v>
      </c>
      <c r="AO194" s="197">
        <f t="shared" si="181"/>
        <v>158.04</v>
      </c>
      <c r="AP194" s="197">
        <f t="shared" si="163"/>
        <v>0.75</v>
      </c>
      <c r="AQ194" s="197">
        <f t="shared" si="164"/>
        <v>9.8774999999999995</v>
      </c>
      <c r="AR194" s="197">
        <f t="shared" si="165"/>
        <v>167.91749999999999</v>
      </c>
      <c r="AS194" s="197">
        <f t="shared" si="166"/>
        <v>18.657499999999999</v>
      </c>
      <c r="AT194" s="197">
        <f t="shared" si="155"/>
        <v>0</v>
      </c>
      <c r="AU194" s="204">
        <f t="shared" si="156"/>
        <v>0</v>
      </c>
      <c r="AV194" s="197">
        <f t="shared" si="178"/>
        <v>0</v>
      </c>
      <c r="AX194" s="169" t="s">
        <v>133</v>
      </c>
      <c r="AY194" s="207">
        <v>28.9</v>
      </c>
      <c r="AZ194" s="196" t="s">
        <v>2</v>
      </c>
      <c r="BA194" s="169">
        <v>13.17</v>
      </c>
      <c r="BB194" s="197">
        <v>30</v>
      </c>
      <c r="BC194" s="197">
        <v>3</v>
      </c>
      <c r="BD194" s="197">
        <f t="shared" si="182"/>
        <v>33</v>
      </c>
    </row>
    <row r="195" spans="1:56" s="197" customFormat="1" ht="27" hidden="1" customHeight="1" thickTop="1" thickBot="1">
      <c r="A195" s="169"/>
      <c r="B195" s="205"/>
      <c r="C195" s="196" t="s">
        <v>3</v>
      </c>
      <c r="D195" s="197" t="s">
        <v>256</v>
      </c>
      <c r="E195" s="188">
        <f t="shared" si="167"/>
        <v>10</v>
      </c>
      <c r="F195" s="188">
        <f t="shared" si="168"/>
        <v>8</v>
      </c>
      <c r="G195" s="197">
        <f t="shared" si="169"/>
        <v>14.23</v>
      </c>
      <c r="H195" s="198">
        <f t="shared" si="170"/>
        <v>0</v>
      </c>
      <c r="I195" s="199">
        <f t="shared" si="157"/>
        <v>44</v>
      </c>
      <c r="J195" s="200">
        <f t="shared" si="158"/>
        <v>10</v>
      </c>
      <c r="K195" s="192">
        <f t="shared" si="171"/>
        <v>440</v>
      </c>
      <c r="L195" s="213">
        <v>15</v>
      </c>
      <c r="M195" s="201">
        <f t="shared" si="153"/>
        <v>455</v>
      </c>
      <c r="N195" s="169">
        <v>12</v>
      </c>
      <c r="O195" s="197">
        <v>5</v>
      </c>
      <c r="P195" s="157">
        <v>0.25</v>
      </c>
      <c r="Q195" s="157">
        <f t="shared" si="183"/>
        <v>0.66666666666666674</v>
      </c>
      <c r="R195" s="197">
        <f t="shared" si="159"/>
        <v>10</v>
      </c>
      <c r="S195" s="197">
        <f t="shared" si="172"/>
        <v>0</v>
      </c>
      <c r="T195" s="157">
        <f t="shared" si="173"/>
        <v>10.666666666666666</v>
      </c>
      <c r="U195" s="197">
        <f t="shared" si="179"/>
        <v>128</v>
      </c>
      <c r="V195" s="197">
        <f t="shared" si="160"/>
        <v>44</v>
      </c>
      <c r="W195" s="197">
        <f t="shared" si="174"/>
        <v>14.22</v>
      </c>
      <c r="X195" s="158">
        <f t="shared" si="154"/>
        <v>0</v>
      </c>
      <c r="Y195" s="158">
        <v>15</v>
      </c>
      <c r="Z195" s="158">
        <f t="shared" si="161"/>
        <v>440</v>
      </c>
      <c r="AA195" s="158">
        <f t="shared" si="180"/>
        <v>455</v>
      </c>
      <c r="AC195" s="197">
        <f t="shared" si="152"/>
        <v>0</v>
      </c>
      <c r="AE195" s="202"/>
      <c r="AF195" s="203"/>
      <c r="AJ195" s="157">
        <f t="shared" si="175"/>
        <v>10</v>
      </c>
      <c r="AK195" s="157">
        <f t="shared" si="176"/>
        <v>0.66666666666666607</v>
      </c>
      <c r="AL195" s="197">
        <f t="shared" si="177"/>
        <v>8</v>
      </c>
      <c r="AN195" s="197">
        <f t="shared" si="162"/>
        <v>12</v>
      </c>
      <c r="AO195" s="197">
        <f t="shared" si="181"/>
        <v>120</v>
      </c>
      <c r="AP195" s="197">
        <f t="shared" si="163"/>
        <v>0.66666666666666663</v>
      </c>
      <c r="AQ195" s="197">
        <f t="shared" si="164"/>
        <v>8</v>
      </c>
      <c r="AR195" s="197">
        <f t="shared" si="165"/>
        <v>128</v>
      </c>
      <c r="AS195" s="197">
        <f t="shared" si="166"/>
        <v>14.222222222222221</v>
      </c>
      <c r="AT195" s="197">
        <f t="shared" si="155"/>
        <v>0</v>
      </c>
      <c r="AU195" s="204">
        <f t="shared" si="156"/>
        <v>0</v>
      </c>
      <c r="AV195" s="197">
        <f t="shared" si="178"/>
        <v>0</v>
      </c>
      <c r="AX195" s="194" t="s">
        <v>219</v>
      </c>
      <c r="AY195" s="209">
        <v>62</v>
      </c>
      <c r="AZ195" s="196" t="s">
        <v>3</v>
      </c>
      <c r="BA195" s="169">
        <v>12</v>
      </c>
      <c r="BB195" s="197">
        <v>5</v>
      </c>
      <c r="BC195" s="197">
        <v>3</v>
      </c>
      <c r="BD195" s="197">
        <f t="shared" si="182"/>
        <v>8</v>
      </c>
    </row>
    <row r="196" spans="1:56" s="197" customFormat="1" ht="27" hidden="1" customHeight="1" thickTop="1" thickBot="1">
      <c r="A196" s="169"/>
      <c r="B196" s="205"/>
      <c r="C196" s="196" t="s">
        <v>145</v>
      </c>
      <c r="D196" s="197" t="s">
        <v>256</v>
      </c>
      <c r="E196" s="188">
        <f t="shared" si="167"/>
        <v>11</v>
      </c>
      <c r="F196" s="188">
        <f t="shared" si="168"/>
        <v>5</v>
      </c>
      <c r="G196" s="197">
        <f t="shared" si="169"/>
        <v>17.450000000000003</v>
      </c>
      <c r="H196" s="198">
        <f t="shared" si="170"/>
        <v>0</v>
      </c>
      <c r="I196" s="199">
        <f t="shared" si="157"/>
        <v>44</v>
      </c>
      <c r="J196" s="200">
        <f t="shared" si="158"/>
        <v>10</v>
      </c>
      <c r="K196" s="192">
        <f t="shared" si="171"/>
        <v>440</v>
      </c>
      <c r="L196" s="213">
        <v>15</v>
      </c>
      <c r="M196" s="201">
        <f t="shared" si="153"/>
        <v>455</v>
      </c>
      <c r="N196" s="169">
        <v>13.75</v>
      </c>
      <c r="O196" s="197">
        <v>14</v>
      </c>
      <c r="P196" s="157">
        <v>0.25</v>
      </c>
      <c r="Q196" s="157">
        <f t="shared" si="183"/>
        <v>1.4166666666666667</v>
      </c>
      <c r="R196" s="197">
        <f t="shared" si="159"/>
        <v>10</v>
      </c>
      <c r="S196" s="197">
        <f t="shared" si="172"/>
        <v>0</v>
      </c>
      <c r="T196" s="157">
        <f t="shared" si="173"/>
        <v>11.416666666666666</v>
      </c>
      <c r="U196" s="197">
        <f t="shared" si="179"/>
        <v>156.97916666666666</v>
      </c>
      <c r="V196" s="197">
        <f t="shared" si="160"/>
        <v>44</v>
      </c>
      <c r="W196" s="197">
        <f t="shared" si="174"/>
        <v>17.440000000000001</v>
      </c>
      <c r="X196" s="158">
        <f t="shared" si="154"/>
        <v>0</v>
      </c>
      <c r="Y196" s="158">
        <v>15</v>
      </c>
      <c r="Z196" s="158">
        <f t="shared" si="161"/>
        <v>440</v>
      </c>
      <c r="AA196" s="158">
        <f t="shared" si="180"/>
        <v>455</v>
      </c>
      <c r="AC196" s="197">
        <f t="shared" si="152"/>
        <v>0</v>
      </c>
      <c r="AE196" s="202"/>
      <c r="AF196" s="203"/>
      <c r="AJ196" s="157">
        <f t="shared" si="175"/>
        <v>11</v>
      </c>
      <c r="AK196" s="157">
        <f t="shared" si="176"/>
        <v>0.41666666666666607</v>
      </c>
      <c r="AL196" s="197">
        <f t="shared" si="177"/>
        <v>5</v>
      </c>
      <c r="AN196" s="197">
        <f t="shared" si="162"/>
        <v>13.75</v>
      </c>
      <c r="AO196" s="197">
        <f t="shared" si="181"/>
        <v>151.25</v>
      </c>
      <c r="AP196" s="197">
        <f t="shared" si="163"/>
        <v>0.41666666666666669</v>
      </c>
      <c r="AQ196" s="197">
        <f t="shared" si="164"/>
        <v>5.729166666666667</v>
      </c>
      <c r="AR196" s="197">
        <f t="shared" si="165"/>
        <v>156.97916666666666</v>
      </c>
      <c r="AS196" s="197">
        <f t="shared" si="166"/>
        <v>17.44212962962963</v>
      </c>
      <c r="AT196" s="197">
        <f t="shared" si="155"/>
        <v>0</v>
      </c>
      <c r="AU196" s="204">
        <f t="shared" si="156"/>
        <v>0</v>
      </c>
      <c r="AV196" s="197">
        <f t="shared" si="178"/>
        <v>0</v>
      </c>
      <c r="AX196" s="169" t="s">
        <v>119</v>
      </c>
      <c r="AY196" s="207">
        <v>74</v>
      </c>
      <c r="AZ196" s="196" t="s">
        <v>145</v>
      </c>
      <c r="BA196" s="169">
        <v>13.75</v>
      </c>
      <c r="BB196" s="197">
        <v>14</v>
      </c>
      <c r="BC196" s="197">
        <v>3</v>
      </c>
      <c r="BD196" s="197">
        <f t="shared" si="182"/>
        <v>17</v>
      </c>
    </row>
    <row r="197" spans="1:56" s="197" customFormat="1" ht="27" hidden="1" customHeight="1" thickTop="1" thickBot="1">
      <c r="A197" s="169"/>
      <c r="B197" s="205"/>
      <c r="C197" s="196" t="s">
        <v>3</v>
      </c>
      <c r="D197" s="197" t="s">
        <v>256</v>
      </c>
      <c r="E197" s="188">
        <f t="shared" si="167"/>
        <v>10</v>
      </c>
      <c r="F197" s="188">
        <f t="shared" si="168"/>
        <v>5</v>
      </c>
      <c r="G197" s="197">
        <f t="shared" si="169"/>
        <v>13.89</v>
      </c>
      <c r="H197" s="198">
        <f t="shared" si="170"/>
        <v>0</v>
      </c>
      <c r="I197" s="199">
        <f t="shared" si="157"/>
        <v>44</v>
      </c>
      <c r="J197" s="200">
        <f t="shared" si="158"/>
        <v>10</v>
      </c>
      <c r="K197" s="192">
        <f t="shared" si="171"/>
        <v>440</v>
      </c>
      <c r="L197" s="213">
        <v>15</v>
      </c>
      <c r="M197" s="201">
        <f t="shared" si="153"/>
        <v>455</v>
      </c>
      <c r="N197" s="169">
        <v>12</v>
      </c>
      <c r="O197" s="197">
        <v>2</v>
      </c>
      <c r="P197" s="157">
        <v>0.25</v>
      </c>
      <c r="Q197" s="157">
        <f t="shared" si="183"/>
        <v>0.41666666666666663</v>
      </c>
      <c r="R197" s="197">
        <f t="shared" si="159"/>
        <v>10</v>
      </c>
      <c r="S197" s="197">
        <f t="shared" si="172"/>
        <v>0</v>
      </c>
      <c r="T197" s="157">
        <f t="shared" si="173"/>
        <v>10.416666666666666</v>
      </c>
      <c r="U197" s="197">
        <f t="shared" si="179"/>
        <v>125</v>
      </c>
      <c r="V197" s="197">
        <f t="shared" si="160"/>
        <v>44</v>
      </c>
      <c r="W197" s="197">
        <f t="shared" si="174"/>
        <v>13.89</v>
      </c>
      <c r="X197" s="158">
        <f t="shared" si="154"/>
        <v>0</v>
      </c>
      <c r="Y197" s="158">
        <v>15</v>
      </c>
      <c r="Z197" s="158">
        <f t="shared" si="161"/>
        <v>440</v>
      </c>
      <c r="AA197" s="158">
        <f t="shared" si="180"/>
        <v>455</v>
      </c>
      <c r="AC197" s="197">
        <f t="shared" si="152"/>
        <v>0</v>
      </c>
      <c r="AE197" s="202"/>
      <c r="AF197" s="203"/>
      <c r="AJ197" s="157">
        <f t="shared" si="175"/>
        <v>10</v>
      </c>
      <c r="AK197" s="157">
        <f t="shared" si="176"/>
        <v>0.41666666666666607</v>
      </c>
      <c r="AL197" s="197">
        <f t="shared" si="177"/>
        <v>5</v>
      </c>
      <c r="AN197" s="197">
        <f t="shared" si="162"/>
        <v>12</v>
      </c>
      <c r="AO197" s="197">
        <f t="shared" si="181"/>
        <v>120</v>
      </c>
      <c r="AP197" s="197">
        <f t="shared" si="163"/>
        <v>0.41666666666666669</v>
      </c>
      <c r="AQ197" s="197">
        <f t="shared" si="164"/>
        <v>5</v>
      </c>
      <c r="AR197" s="197">
        <f t="shared" si="165"/>
        <v>125</v>
      </c>
      <c r="AS197" s="197">
        <f t="shared" si="166"/>
        <v>13.888888888888889</v>
      </c>
      <c r="AT197" s="197">
        <f t="shared" si="155"/>
        <v>0</v>
      </c>
      <c r="AU197" s="204">
        <f t="shared" si="156"/>
        <v>0</v>
      </c>
      <c r="AV197" s="197">
        <f t="shared" si="178"/>
        <v>0</v>
      </c>
      <c r="AX197" s="169" t="s">
        <v>204</v>
      </c>
      <c r="AY197" s="207">
        <v>28.9</v>
      </c>
      <c r="AZ197" s="196" t="s">
        <v>3</v>
      </c>
      <c r="BA197" s="169">
        <v>12</v>
      </c>
      <c r="BB197" s="197">
        <v>2</v>
      </c>
      <c r="BC197" s="197">
        <v>3</v>
      </c>
      <c r="BD197" s="197">
        <f t="shared" si="182"/>
        <v>5</v>
      </c>
    </row>
    <row r="198" spans="1:56" s="197" customFormat="1" ht="27" hidden="1" customHeight="1" thickTop="1" thickBot="1">
      <c r="A198" s="169"/>
      <c r="B198" s="205"/>
      <c r="C198" s="196" t="s">
        <v>3</v>
      </c>
      <c r="D198" s="197" t="s">
        <v>256</v>
      </c>
      <c r="E198" s="188">
        <f t="shared" si="167"/>
        <v>10</v>
      </c>
      <c r="F198" s="188">
        <f t="shared" si="168"/>
        <v>3</v>
      </c>
      <c r="G198" s="197">
        <f t="shared" si="169"/>
        <v>13.67</v>
      </c>
      <c r="H198" s="198">
        <f t="shared" si="170"/>
        <v>0</v>
      </c>
      <c r="I198" s="199">
        <f t="shared" si="157"/>
        <v>44</v>
      </c>
      <c r="J198" s="200">
        <f t="shared" si="158"/>
        <v>10</v>
      </c>
      <c r="K198" s="192">
        <f t="shared" si="171"/>
        <v>440</v>
      </c>
      <c r="L198" s="213">
        <v>15</v>
      </c>
      <c r="M198" s="201">
        <f t="shared" si="153"/>
        <v>455</v>
      </c>
      <c r="N198" s="169">
        <v>12</v>
      </c>
      <c r="O198" s="197">
        <v>0</v>
      </c>
      <c r="P198" s="157">
        <v>0.25</v>
      </c>
      <c r="Q198" s="157">
        <f t="shared" si="183"/>
        <v>0.25</v>
      </c>
      <c r="R198" s="197">
        <f t="shared" si="159"/>
        <v>10</v>
      </c>
      <c r="S198" s="197">
        <f t="shared" si="172"/>
        <v>0</v>
      </c>
      <c r="T198" s="157">
        <f t="shared" si="173"/>
        <v>10.25</v>
      </c>
      <c r="U198" s="197">
        <f t="shared" si="179"/>
        <v>123</v>
      </c>
      <c r="V198" s="197">
        <f t="shared" si="160"/>
        <v>44</v>
      </c>
      <c r="W198" s="197">
        <f t="shared" si="174"/>
        <v>13.67</v>
      </c>
      <c r="X198" s="158">
        <f t="shared" si="154"/>
        <v>0</v>
      </c>
      <c r="Y198" s="158">
        <v>15</v>
      </c>
      <c r="Z198" s="158">
        <f t="shared" si="161"/>
        <v>440</v>
      </c>
      <c r="AA198" s="158">
        <f t="shared" si="180"/>
        <v>455</v>
      </c>
      <c r="AC198" s="197">
        <f t="shared" si="152"/>
        <v>0</v>
      </c>
      <c r="AE198" s="202"/>
      <c r="AF198" s="203"/>
      <c r="AJ198" s="157">
        <f t="shared" si="175"/>
        <v>10</v>
      </c>
      <c r="AK198" s="157">
        <f t="shared" si="176"/>
        <v>0.25</v>
      </c>
      <c r="AL198" s="197">
        <f t="shared" si="177"/>
        <v>3</v>
      </c>
      <c r="AN198" s="197">
        <f t="shared" si="162"/>
        <v>12</v>
      </c>
      <c r="AO198" s="197">
        <f t="shared" si="181"/>
        <v>120</v>
      </c>
      <c r="AP198" s="197">
        <f t="shared" si="163"/>
        <v>0.25</v>
      </c>
      <c r="AQ198" s="197">
        <f t="shared" si="164"/>
        <v>3</v>
      </c>
      <c r="AR198" s="197">
        <f t="shared" si="165"/>
        <v>123</v>
      </c>
      <c r="AS198" s="197">
        <f t="shared" si="166"/>
        <v>13.666666666666666</v>
      </c>
      <c r="AT198" s="197">
        <f t="shared" si="155"/>
        <v>0</v>
      </c>
      <c r="AU198" s="204">
        <f t="shared" si="156"/>
        <v>0</v>
      </c>
      <c r="AV198" s="197">
        <f t="shared" si="178"/>
        <v>0</v>
      </c>
      <c r="AX198" s="169" t="s">
        <v>36</v>
      </c>
      <c r="AY198" s="205">
        <v>21.95</v>
      </c>
      <c r="AZ198" s="196" t="s">
        <v>3</v>
      </c>
      <c r="BA198" s="169">
        <v>12</v>
      </c>
      <c r="BB198" s="197">
        <v>0</v>
      </c>
      <c r="BC198" s="197">
        <v>3</v>
      </c>
      <c r="BD198" s="197">
        <f t="shared" si="182"/>
        <v>3</v>
      </c>
    </row>
    <row r="199" spans="1:56" s="197" customFormat="1" ht="27" hidden="1" customHeight="1" thickTop="1" thickBot="1">
      <c r="A199" s="169"/>
      <c r="B199" s="205"/>
      <c r="C199" s="196" t="s">
        <v>48</v>
      </c>
      <c r="D199" s="197" t="s">
        <v>256</v>
      </c>
      <c r="E199" s="188">
        <f t="shared" si="167"/>
        <v>10</v>
      </c>
      <c r="F199" s="188">
        <f t="shared" si="168"/>
        <v>3</v>
      </c>
      <c r="G199" s="197">
        <f t="shared" si="169"/>
        <v>17.09</v>
      </c>
      <c r="H199" s="198">
        <f t="shared" si="170"/>
        <v>0</v>
      </c>
      <c r="I199" s="199">
        <f t="shared" si="157"/>
        <v>44</v>
      </c>
      <c r="J199" s="200">
        <f t="shared" si="158"/>
        <v>10</v>
      </c>
      <c r="K199" s="192">
        <f t="shared" si="171"/>
        <v>440</v>
      </c>
      <c r="L199" s="213">
        <v>15</v>
      </c>
      <c r="M199" s="201">
        <f t="shared" si="153"/>
        <v>455</v>
      </c>
      <c r="N199" s="169">
        <v>15</v>
      </c>
      <c r="P199" s="157">
        <v>0.25</v>
      </c>
      <c r="Q199" s="157">
        <f t="shared" si="183"/>
        <v>0.25</v>
      </c>
      <c r="R199" s="197">
        <f t="shared" si="159"/>
        <v>10</v>
      </c>
      <c r="S199" s="197">
        <f t="shared" si="172"/>
        <v>0</v>
      </c>
      <c r="T199" s="157">
        <f t="shared" si="173"/>
        <v>10.25</v>
      </c>
      <c r="U199" s="197">
        <f t="shared" si="179"/>
        <v>153.75</v>
      </c>
      <c r="V199" s="197">
        <f t="shared" si="160"/>
        <v>44</v>
      </c>
      <c r="W199" s="197">
        <f t="shared" si="174"/>
        <v>17.079999999999998</v>
      </c>
      <c r="X199" s="158">
        <f t="shared" si="154"/>
        <v>0</v>
      </c>
      <c r="Y199" s="158">
        <v>15</v>
      </c>
      <c r="Z199" s="158">
        <f t="shared" si="161"/>
        <v>440</v>
      </c>
      <c r="AA199" s="158">
        <f t="shared" si="180"/>
        <v>455</v>
      </c>
      <c r="AC199" s="197">
        <f t="shared" si="152"/>
        <v>0</v>
      </c>
      <c r="AE199" s="202"/>
      <c r="AF199" s="203"/>
      <c r="AJ199" s="157">
        <f t="shared" si="175"/>
        <v>10</v>
      </c>
      <c r="AK199" s="157">
        <f t="shared" si="176"/>
        <v>0.25</v>
      </c>
      <c r="AL199" s="197">
        <f t="shared" si="177"/>
        <v>3</v>
      </c>
      <c r="AN199" s="197">
        <f t="shared" si="162"/>
        <v>15</v>
      </c>
      <c r="AO199" s="197">
        <f t="shared" si="181"/>
        <v>150</v>
      </c>
      <c r="AP199" s="197">
        <f t="shared" si="163"/>
        <v>0.25</v>
      </c>
      <c r="AQ199" s="197">
        <f t="shared" si="164"/>
        <v>3.75</v>
      </c>
      <c r="AR199" s="197">
        <f t="shared" si="165"/>
        <v>153.75</v>
      </c>
      <c r="AS199" s="197">
        <f t="shared" si="166"/>
        <v>17.083333333333332</v>
      </c>
      <c r="AT199" s="197">
        <f t="shared" si="155"/>
        <v>0</v>
      </c>
      <c r="AU199" s="204">
        <f t="shared" si="156"/>
        <v>0</v>
      </c>
      <c r="AV199" s="197">
        <f t="shared" si="178"/>
        <v>0</v>
      </c>
      <c r="AX199" s="169" t="s">
        <v>185</v>
      </c>
      <c r="AY199" s="205">
        <v>83.5</v>
      </c>
      <c r="AZ199" s="196" t="s">
        <v>48</v>
      </c>
      <c r="BA199" s="169">
        <v>15</v>
      </c>
      <c r="BC199" s="197">
        <v>3</v>
      </c>
      <c r="BD199" s="197">
        <f t="shared" si="182"/>
        <v>3</v>
      </c>
    </row>
    <row r="200" spans="1:56" s="197" customFormat="1" ht="27" hidden="1" customHeight="1" thickTop="1" thickBot="1">
      <c r="A200" s="169"/>
      <c r="B200" s="205"/>
      <c r="C200" s="196" t="s">
        <v>2</v>
      </c>
      <c r="D200" s="197" t="s">
        <v>256</v>
      </c>
      <c r="E200" s="188">
        <f t="shared" si="167"/>
        <v>10</v>
      </c>
      <c r="F200" s="188">
        <f t="shared" si="168"/>
        <v>3</v>
      </c>
      <c r="G200" s="197">
        <f t="shared" si="169"/>
        <v>15</v>
      </c>
      <c r="H200" s="198">
        <f t="shared" si="170"/>
        <v>0</v>
      </c>
      <c r="I200" s="199">
        <f t="shared" si="157"/>
        <v>44</v>
      </c>
      <c r="J200" s="200">
        <f t="shared" si="158"/>
        <v>10</v>
      </c>
      <c r="K200" s="192">
        <f t="shared" si="171"/>
        <v>440</v>
      </c>
      <c r="L200" s="213">
        <v>15</v>
      </c>
      <c r="M200" s="201">
        <f t="shared" si="153"/>
        <v>455</v>
      </c>
      <c r="N200" s="169">
        <v>13.17</v>
      </c>
      <c r="O200" s="197">
        <v>0</v>
      </c>
      <c r="P200" s="157">
        <v>0.25</v>
      </c>
      <c r="Q200" s="157">
        <f t="shared" si="183"/>
        <v>0.25</v>
      </c>
      <c r="R200" s="197">
        <f t="shared" si="159"/>
        <v>10</v>
      </c>
      <c r="S200" s="197">
        <f t="shared" si="172"/>
        <v>0</v>
      </c>
      <c r="T200" s="157">
        <f t="shared" si="173"/>
        <v>10.25</v>
      </c>
      <c r="U200" s="197">
        <f t="shared" si="179"/>
        <v>134.99250000000001</v>
      </c>
      <c r="V200" s="197">
        <f t="shared" si="160"/>
        <v>44</v>
      </c>
      <c r="W200" s="197">
        <f t="shared" si="174"/>
        <v>15</v>
      </c>
      <c r="X200" s="158">
        <f t="shared" si="154"/>
        <v>0</v>
      </c>
      <c r="Y200" s="158">
        <v>15</v>
      </c>
      <c r="Z200" s="158">
        <f t="shared" si="161"/>
        <v>440</v>
      </c>
      <c r="AA200" s="158">
        <f t="shared" si="180"/>
        <v>455</v>
      </c>
      <c r="AC200" s="197">
        <f t="shared" si="152"/>
        <v>0</v>
      </c>
      <c r="AE200" s="202"/>
      <c r="AF200" s="211"/>
      <c r="AJ200" s="157">
        <f t="shared" si="175"/>
        <v>10</v>
      </c>
      <c r="AK200" s="157">
        <f t="shared" si="176"/>
        <v>0.25</v>
      </c>
      <c r="AL200" s="197">
        <f t="shared" si="177"/>
        <v>3</v>
      </c>
      <c r="AN200" s="197">
        <f t="shared" si="162"/>
        <v>13.17</v>
      </c>
      <c r="AO200" s="197">
        <f t="shared" si="181"/>
        <v>131.69999999999999</v>
      </c>
      <c r="AP200" s="197">
        <f t="shared" si="163"/>
        <v>0.25</v>
      </c>
      <c r="AQ200" s="197">
        <f t="shared" si="164"/>
        <v>3.2925</v>
      </c>
      <c r="AR200" s="197">
        <f t="shared" si="165"/>
        <v>134.99249999999998</v>
      </c>
      <c r="AS200" s="197">
        <f t="shared" si="166"/>
        <v>14.999166666666664</v>
      </c>
      <c r="AT200" s="197">
        <f t="shared" si="155"/>
        <v>0</v>
      </c>
      <c r="AU200" s="204">
        <f t="shared" si="156"/>
        <v>0</v>
      </c>
      <c r="AV200" s="197">
        <f t="shared" si="178"/>
        <v>0</v>
      </c>
      <c r="AX200" s="169" t="s">
        <v>162</v>
      </c>
      <c r="AY200" s="205">
        <v>46.1</v>
      </c>
      <c r="AZ200" s="196" t="s">
        <v>2</v>
      </c>
      <c r="BA200" s="169">
        <v>13.17</v>
      </c>
      <c r="BB200" s="197">
        <v>0</v>
      </c>
      <c r="BC200" s="197">
        <v>3</v>
      </c>
      <c r="BD200" s="197">
        <f t="shared" si="182"/>
        <v>3</v>
      </c>
    </row>
    <row r="201" spans="1:56" s="197" customFormat="1" ht="27" hidden="1" customHeight="1" thickTop="1" thickBot="1">
      <c r="A201" s="169"/>
      <c r="B201" s="205"/>
      <c r="C201" s="196" t="s">
        <v>2</v>
      </c>
      <c r="D201" s="197" t="s">
        <v>256</v>
      </c>
      <c r="E201" s="188">
        <f t="shared" si="167"/>
        <v>10</v>
      </c>
      <c r="F201" s="188">
        <f t="shared" si="168"/>
        <v>3</v>
      </c>
      <c r="G201" s="197">
        <f t="shared" si="169"/>
        <v>15</v>
      </c>
      <c r="H201" s="198">
        <f t="shared" si="170"/>
        <v>0</v>
      </c>
      <c r="I201" s="199">
        <f t="shared" si="157"/>
        <v>44</v>
      </c>
      <c r="J201" s="200">
        <f t="shared" si="158"/>
        <v>10</v>
      </c>
      <c r="K201" s="192">
        <f t="shared" si="171"/>
        <v>440</v>
      </c>
      <c r="L201" s="213">
        <v>15</v>
      </c>
      <c r="M201" s="201">
        <f t="shared" si="153"/>
        <v>455</v>
      </c>
      <c r="N201" s="169">
        <v>13.17</v>
      </c>
      <c r="O201" s="197">
        <v>0</v>
      </c>
      <c r="P201" s="157">
        <v>0.25</v>
      </c>
      <c r="Q201" s="157">
        <f t="shared" si="183"/>
        <v>0.25</v>
      </c>
      <c r="R201" s="197">
        <f t="shared" si="159"/>
        <v>10</v>
      </c>
      <c r="S201" s="197">
        <f t="shared" si="172"/>
        <v>0</v>
      </c>
      <c r="T201" s="157">
        <f t="shared" si="173"/>
        <v>10.25</v>
      </c>
      <c r="U201" s="197">
        <f t="shared" si="179"/>
        <v>134.99250000000001</v>
      </c>
      <c r="V201" s="197">
        <f t="shared" si="160"/>
        <v>44</v>
      </c>
      <c r="W201" s="197">
        <f t="shared" si="174"/>
        <v>15</v>
      </c>
      <c r="X201" s="158">
        <f t="shared" si="154"/>
        <v>0</v>
      </c>
      <c r="Y201" s="158">
        <v>15</v>
      </c>
      <c r="Z201" s="158">
        <f t="shared" si="161"/>
        <v>440</v>
      </c>
      <c r="AA201" s="158">
        <f t="shared" si="180"/>
        <v>455</v>
      </c>
      <c r="AC201" s="197">
        <f t="shared" ref="AC201:AC264" si="184">+A201</f>
        <v>0</v>
      </c>
      <c r="AE201" s="202"/>
      <c r="AF201" s="211"/>
      <c r="AJ201" s="157">
        <f t="shared" si="175"/>
        <v>10</v>
      </c>
      <c r="AK201" s="157">
        <f t="shared" si="176"/>
        <v>0.25</v>
      </c>
      <c r="AL201" s="197">
        <f t="shared" si="177"/>
        <v>3</v>
      </c>
      <c r="AN201" s="197">
        <f t="shared" si="162"/>
        <v>13.17</v>
      </c>
      <c r="AO201" s="197">
        <f t="shared" si="181"/>
        <v>131.69999999999999</v>
      </c>
      <c r="AP201" s="197">
        <f t="shared" si="163"/>
        <v>0.25</v>
      </c>
      <c r="AQ201" s="197">
        <f t="shared" si="164"/>
        <v>3.2925</v>
      </c>
      <c r="AR201" s="197">
        <f t="shared" si="165"/>
        <v>134.99249999999998</v>
      </c>
      <c r="AS201" s="197">
        <f t="shared" si="166"/>
        <v>14.999166666666664</v>
      </c>
      <c r="AT201" s="197">
        <f t="shared" si="155"/>
        <v>0</v>
      </c>
      <c r="AU201" s="204">
        <f t="shared" si="156"/>
        <v>0</v>
      </c>
      <c r="AV201" s="197">
        <f t="shared" si="178"/>
        <v>0</v>
      </c>
      <c r="AX201" s="194" t="s">
        <v>241</v>
      </c>
      <c r="AY201" s="209">
        <v>22.9</v>
      </c>
      <c r="AZ201" s="196" t="s">
        <v>2</v>
      </c>
      <c r="BA201" s="169">
        <v>13.17</v>
      </c>
      <c r="BB201" s="197">
        <v>0</v>
      </c>
      <c r="BC201" s="197">
        <v>3</v>
      </c>
      <c r="BD201" s="197">
        <f t="shared" si="182"/>
        <v>3</v>
      </c>
    </row>
    <row r="202" spans="1:56" s="197" customFormat="1" ht="27" hidden="1" customHeight="1" thickTop="1" thickBot="1">
      <c r="A202" s="169"/>
      <c r="B202" s="205"/>
      <c r="C202" s="196" t="s">
        <v>2</v>
      </c>
      <c r="D202" s="197" t="s">
        <v>256</v>
      </c>
      <c r="E202" s="188">
        <f t="shared" si="167"/>
        <v>10</v>
      </c>
      <c r="F202" s="188">
        <f t="shared" si="168"/>
        <v>3</v>
      </c>
      <c r="G202" s="197">
        <f t="shared" si="169"/>
        <v>15</v>
      </c>
      <c r="H202" s="198">
        <f t="shared" si="170"/>
        <v>0</v>
      </c>
      <c r="I202" s="199">
        <f t="shared" si="157"/>
        <v>44</v>
      </c>
      <c r="J202" s="200">
        <f t="shared" si="158"/>
        <v>10</v>
      </c>
      <c r="K202" s="192">
        <f t="shared" si="171"/>
        <v>440</v>
      </c>
      <c r="L202" s="213">
        <v>15</v>
      </c>
      <c r="M202" s="201">
        <f t="shared" si="153"/>
        <v>455</v>
      </c>
      <c r="N202" s="169">
        <v>13.17</v>
      </c>
      <c r="O202" s="197">
        <v>0</v>
      </c>
      <c r="P202" s="157">
        <v>0.25</v>
      </c>
      <c r="Q202" s="157">
        <f t="shared" si="183"/>
        <v>0.25</v>
      </c>
      <c r="R202" s="197">
        <f t="shared" si="159"/>
        <v>10</v>
      </c>
      <c r="S202" s="197">
        <f t="shared" si="172"/>
        <v>0</v>
      </c>
      <c r="T202" s="157">
        <f t="shared" si="173"/>
        <v>10.25</v>
      </c>
      <c r="U202" s="197">
        <f t="shared" si="179"/>
        <v>134.99250000000001</v>
      </c>
      <c r="V202" s="197">
        <f t="shared" si="160"/>
        <v>44</v>
      </c>
      <c r="W202" s="197">
        <f t="shared" si="174"/>
        <v>15</v>
      </c>
      <c r="X202" s="158">
        <f t="shared" si="154"/>
        <v>0</v>
      </c>
      <c r="Y202" s="158">
        <v>15</v>
      </c>
      <c r="Z202" s="158">
        <f t="shared" si="161"/>
        <v>440</v>
      </c>
      <c r="AA202" s="158">
        <f t="shared" si="180"/>
        <v>455</v>
      </c>
      <c r="AC202" s="197">
        <f t="shared" si="184"/>
        <v>0</v>
      </c>
      <c r="AE202" s="202"/>
      <c r="AF202" s="203"/>
      <c r="AI202" s="156"/>
      <c r="AJ202" s="157">
        <f t="shared" si="175"/>
        <v>10</v>
      </c>
      <c r="AK202" s="157">
        <f t="shared" si="176"/>
        <v>0.25</v>
      </c>
      <c r="AL202" s="197">
        <f t="shared" si="177"/>
        <v>3</v>
      </c>
      <c r="AN202" s="197">
        <f t="shared" si="162"/>
        <v>13.17</v>
      </c>
      <c r="AO202" s="197">
        <f t="shared" si="181"/>
        <v>131.69999999999999</v>
      </c>
      <c r="AP202" s="197">
        <f t="shared" si="163"/>
        <v>0.25</v>
      </c>
      <c r="AQ202" s="197">
        <f t="shared" si="164"/>
        <v>3.2925</v>
      </c>
      <c r="AR202" s="197">
        <f t="shared" si="165"/>
        <v>134.99249999999998</v>
      </c>
      <c r="AS202" s="197">
        <f t="shared" si="166"/>
        <v>14.999166666666664</v>
      </c>
      <c r="AT202" s="197">
        <f t="shared" si="155"/>
        <v>0</v>
      </c>
      <c r="AU202" s="204">
        <f t="shared" si="156"/>
        <v>0</v>
      </c>
      <c r="AV202" s="197">
        <f t="shared" si="178"/>
        <v>0</v>
      </c>
      <c r="AX202" s="169" t="s">
        <v>37</v>
      </c>
      <c r="AY202" s="205">
        <v>31.3</v>
      </c>
      <c r="AZ202" s="196" t="s">
        <v>2</v>
      </c>
      <c r="BA202" s="169">
        <v>13.17</v>
      </c>
      <c r="BB202" s="197">
        <v>0</v>
      </c>
      <c r="BC202" s="197">
        <v>3</v>
      </c>
      <c r="BD202" s="197">
        <f t="shared" si="182"/>
        <v>3</v>
      </c>
    </row>
    <row r="203" spans="1:56" s="197" customFormat="1" ht="27" hidden="1" customHeight="1" thickTop="1" thickBot="1">
      <c r="A203" s="169"/>
      <c r="B203" s="205"/>
      <c r="C203" s="196" t="s">
        <v>3</v>
      </c>
      <c r="D203" s="197" t="s">
        <v>256</v>
      </c>
      <c r="E203" s="188">
        <f t="shared" si="167"/>
        <v>10</v>
      </c>
      <c r="F203" s="188">
        <f t="shared" si="168"/>
        <v>4</v>
      </c>
      <c r="G203" s="197">
        <f t="shared" si="169"/>
        <v>13.78</v>
      </c>
      <c r="H203" s="198">
        <f t="shared" si="170"/>
        <v>0</v>
      </c>
      <c r="I203" s="199">
        <f t="shared" si="157"/>
        <v>44</v>
      </c>
      <c r="J203" s="200">
        <f t="shared" si="158"/>
        <v>10</v>
      </c>
      <c r="K203" s="192">
        <f t="shared" si="171"/>
        <v>440</v>
      </c>
      <c r="L203" s="213">
        <v>15</v>
      </c>
      <c r="M203" s="201">
        <f t="shared" si="153"/>
        <v>455</v>
      </c>
      <c r="N203" s="169">
        <v>12</v>
      </c>
      <c r="O203" s="197">
        <v>1</v>
      </c>
      <c r="P203" s="157">
        <v>0.25</v>
      </c>
      <c r="Q203" s="157">
        <f t="shared" si="183"/>
        <v>0.33333333333333331</v>
      </c>
      <c r="R203" s="197">
        <f t="shared" si="159"/>
        <v>10</v>
      </c>
      <c r="S203" s="197">
        <f t="shared" si="172"/>
        <v>0</v>
      </c>
      <c r="T203" s="157">
        <f t="shared" si="173"/>
        <v>10.333333333333334</v>
      </c>
      <c r="U203" s="197">
        <f t="shared" si="179"/>
        <v>124</v>
      </c>
      <c r="V203" s="197">
        <f t="shared" si="160"/>
        <v>44</v>
      </c>
      <c r="W203" s="197">
        <f t="shared" si="174"/>
        <v>13.78</v>
      </c>
      <c r="X203" s="158">
        <f t="shared" si="154"/>
        <v>0</v>
      </c>
      <c r="Y203" s="158">
        <v>15</v>
      </c>
      <c r="Z203" s="158">
        <f t="shared" si="161"/>
        <v>440</v>
      </c>
      <c r="AA203" s="158">
        <f t="shared" si="180"/>
        <v>455</v>
      </c>
      <c r="AC203" s="197">
        <f t="shared" si="184"/>
        <v>0</v>
      </c>
      <c r="AE203" s="202"/>
      <c r="AF203" s="203"/>
      <c r="AI203" s="156"/>
      <c r="AJ203" s="157">
        <f t="shared" si="175"/>
        <v>10</v>
      </c>
      <c r="AK203" s="157">
        <f t="shared" si="176"/>
        <v>0.33333333333333393</v>
      </c>
      <c r="AL203" s="197">
        <f t="shared" si="177"/>
        <v>4</v>
      </c>
      <c r="AN203" s="197">
        <f t="shared" si="162"/>
        <v>12</v>
      </c>
      <c r="AO203" s="197">
        <f t="shared" si="181"/>
        <v>120</v>
      </c>
      <c r="AP203" s="197">
        <f t="shared" si="163"/>
        <v>0.33333333333333331</v>
      </c>
      <c r="AQ203" s="197">
        <f t="shared" si="164"/>
        <v>4</v>
      </c>
      <c r="AR203" s="197">
        <f t="shared" si="165"/>
        <v>124</v>
      </c>
      <c r="AS203" s="197">
        <f t="shared" si="166"/>
        <v>13.777777777777779</v>
      </c>
      <c r="AT203" s="197">
        <f t="shared" si="155"/>
        <v>0</v>
      </c>
      <c r="AU203" s="204">
        <f t="shared" si="156"/>
        <v>0</v>
      </c>
      <c r="AV203" s="197">
        <f t="shared" si="178"/>
        <v>0</v>
      </c>
      <c r="AX203" s="169" t="s">
        <v>38</v>
      </c>
      <c r="AY203" s="205">
        <v>23.05</v>
      </c>
      <c r="AZ203" s="196" t="s">
        <v>3</v>
      </c>
      <c r="BA203" s="169">
        <v>12</v>
      </c>
      <c r="BB203" s="197">
        <v>1</v>
      </c>
      <c r="BC203" s="197">
        <v>3</v>
      </c>
      <c r="BD203" s="197">
        <f t="shared" si="182"/>
        <v>4</v>
      </c>
    </row>
    <row r="204" spans="1:56" s="156" customFormat="1" ht="27" hidden="1" customHeight="1" thickTop="1" thickBot="1">
      <c r="A204" s="169"/>
      <c r="B204" s="205"/>
      <c r="C204" s="196" t="s">
        <v>2</v>
      </c>
      <c r="D204" s="197" t="s">
        <v>256</v>
      </c>
      <c r="E204" s="188">
        <f t="shared" si="167"/>
        <v>10</v>
      </c>
      <c r="F204" s="188">
        <f t="shared" si="168"/>
        <v>3</v>
      </c>
      <c r="G204" s="197">
        <f t="shared" si="169"/>
        <v>15</v>
      </c>
      <c r="H204" s="198">
        <f t="shared" si="170"/>
        <v>0</v>
      </c>
      <c r="I204" s="199">
        <f t="shared" si="157"/>
        <v>44</v>
      </c>
      <c r="J204" s="200">
        <f t="shared" si="158"/>
        <v>10</v>
      </c>
      <c r="K204" s="192">
        <f t="shared" si="171"/>
        <v>440</v>
      </c>
      <c r="L204" s="213">
        <v>15</v>
      </c>
      <c r="M204" s="201">
        <f t="shared" si="153"/>
        <v>455</v>
      </c>
      <c r="N204" s="169">
        <v>13.17</v>
      </c>
      <c r="O204" s="197">
        <v>0</v>
      </c>
      <c r="P204" s="157">
        <v>0.25</v>
      </c>
      <c r="Q204" s="157">
        <f t="shared" si="183"/>
        <v>0.25</v>
      </c>
      <c r="R204" s="197">
        <f t="shared" si="159"/>
        <v>10</v>
      </c>
      <c r="S204" s="197">
        <f t="shared" si="172"/>
        <v>0</v>
      </c>
      <c r="T204" s="157">
        <f t="shared" si="173"/>
        <v>10.25</v>
      </c>
      <c r="U204" s="197">
        <f t="shared" si="179"/>
        <v>134.99250000000001</v>
      </c>
      <c r="V204" s="197">
        <f t="shared" si="160"/>
        <v>44</v>
      </c>
      <c r="W204" s="197">
        <f t="shared" si="174"/>
        <v>15</v>
      </c>
      <c r="X204" s="158">
        <f t="shared" si="154"/>
        <v>0</v>
      </c>
      <c r="Y204" s="158">
        <v>15</v>
      </c>
      <c r="Z204" s="158">
        <f t="shared" si="161"/>
        <v>440</v>
      </c>
      <c r="AA204" s="158">
        <f t="shared" si="180"/>
        <v>455</v>
      </c>
      <c r="AC204" s="197">
        <f t="shared" si="184"/>
        <v>0</v>
      </c>
      <c r="AE204" s="202"/>
      <c r="AF204" s="203"/>
      <c r="AG204" s="197"/>
      <c r="AH204" s="197"/>
      <c r="AI204" s="197"/>
      <c r="AJ204" s="157">
        <f t="shared" si="175"/>
        <v>10</v>
      </c>
      <c r="AK204" s="157">
        <f t="shared" si="176"/>
        <v>0.25</v>
      </c>
      <c r="AL204" s="197">
        <f t="shared" si="177"/>
        <v>3</v>
      </c>
      <c r="AN204" s="197">
        <f t="shared" si="162"/>
        <v>13.17</v>
      </c>
      <c r="AO204" s="197">
        <f t="shared" si="181"/>
        <v>131.69999999999999</v>
      </c>
      <c r="AP204" s="197">
        <f t="shared" si="163"/>
        <v>0.25</v>
      </c>
      <c r="AQ204" s="197">
        <f t="shared" si="164"/>
        <v>3.2925</v>
      </c>
      <c r="AR204" s="197">
        <f t="shared" si="165"/>
        <v>134.99249999999998</v>
      </c>
      <c r="AS204" s="197">
        <f t="shared" si="166"/>
        <v>14.999166666666664</v>
      </c>
      <c r="AT204" s="197">
        <f t="shared" si="155"/>
        <v>0</v>
      </c>
      <c r="AU204" s="204">
        <f t="shared" si="156"/>
        <v>0</v>
      </c>
      <c r="AV204" s="197">
        <f t="shared" si="178"/>
        <v>0</v>
      </c>
      <c r="AX204" s="169" t="s">
        <v>179</v>
      </c>
      <c r="AY204" s="207">
        <v>41.9</v>
      </c>
      <c r="AZ204" s="196" t="s">
        <v>2</v>
      </c>
      <c r="BA204" s="169">
        <v>13.17</v>
      </c>
      <c r="BB204" s="197">
        <v>0</v>
      </c>
      <c r="BC204" s="197">
        <v>3</v>
      </c>
      <c r="BD204" s="197">
        <f t="shared" si="182"/>
        <v>3</v>
      </c>
    </row>
    <row r="205" spans="1:56" s="156" customFormat="1" ht="27" hidden="1" customHeight="1" thickTop="1" thickBot="1">
      <c r="A205" s="169"/>
      <c r="B205" s="205"/>
      <c r="C205" s="196" t="s">
        <v>3</v>
      </c>
      <c r="D205" s="197" t="s">
        <v>256</v>
      </c>
      <c r="E205" s="188">
        <f t="shared" si="167"/>
        <v>10</v>
      </c>
      <c r="F205" s="188">
        <f t="shared" si="168"/>
        <v>5</v>
      </c>
      <c r="G205" s="197">
        <f t="shared" si="169"/>
        <v>13.89</v>
      </c>
      <c r="H205" s="198">
        <f t="shared" si="170"/>
        <v>0</v>
      </c>
      <c r="I205" s="199">
        <f t="shared" si="157"/>
        <v>44</v>
      </c>
      <c r="J205" s="200">
        <f t="shared" si="158"/>
        <v>10</v>
      </c>
      <c r="K205" s="192">
        <f t="shared" si="171"/>
        <v>440</v>
      </c>
      <c r="L205" s="213">
        <v>15</v>
      </c>
      <c r="M205" s="201">
        <f t="shared" si="153"/>
        <v>455</v>
      </c>
      <c r="N205" s="169">
        <v>12</v>
      </c>
      <c r="O205" s="197">
        <v>2</v>
      </c>
      <c r="P205" s="157">
        <v>0.25</v>
      </c>
      <c r="Q205" s="157">
        <f t="shared" si="183"/>
        <v>0.41666666666666663</v>
      </c>
      <c r="R205" s="197">
        <f t="shared" si="159"/>
        <v>10</v>
      </c>
      <c r="S205" s="197">
        <f t="shared" si="172"/>
        <v>0</v>
      </c>
      <c r="T205" s="157">
        <f t="shared" si="173"/>
        <v>10.416666666666666</v>
      </c>
      <c r="U205" s="197">
        <f t="shared" si="179"/>
        <v>125</v>
      </c>
      <c r="V205" s="197">
        <f t="shared" si="160"/>
        <v>44</v>
      </c>
      <c r="W205" s="197">
        <f t="shared" si="174"/>
        <v>13.89</v>
      </c>
      <c r="X205" s="158">
        <f t="shared" si="154"/>
        <v>0</v>
      </c>
      <c r="Y205" s="158">
        <v>15</v>
      </c>
      <c r="Z205" s="158">
        <f t="shared" si="161"/>
        <v>440</v>
      </c>
      <c r="AA205" s="158">
        <f t="shared" si="180"/>
        <v>455</v>
      </c>
      <c r="AC205" s="197">
        <f t="shared" si="184"/>
        <v>0</v>
      </c>
      <c r="AE205" s="202"/>
      <c r="AF205" s="203"/>
      <c r="AG205" s="197"/>
      <c r="AH205" s="197"/>
      <c r="AI205" s="197"/>
      <c r="AJ205" s="157">
        <f t="shared" si="175"/>
        <v>10</v>
      </c>
      <c r="AK205" s="157">
        <f t="shared" si="176"/>
        <v>0.41666666666666607</v>
      </c>
      <c r="AL205" s="197">
        <f t="shared" si="177"/>
        <v>5</v>
      </c>
      <c r="AN205" s="197">
        <f t="shared" si="162"/>
        <v>12</v>
      </c>
      <c r="AO205" s="197">
        <f t="shared" si="181"/>
        <v>120</v>
      </c>
      <c r="AP205" s="197">
        <f t="shared" si="163"/>
        <v>0.41666666666666669</v>
      </c>
      <c r="AQ205" s="197">
        <f t="shared" si="164"/>
        <v>5</v>
      </c>
      <c r="AR205" s="197">
        <f t="shared" si="165"/>
        <v>125</v>
      </c>
      <c r="AS205" s="197">
        <f t="shared" si="166"/>
        <v>13.888888888888889</v>
      </c>
      <c r="AT205" s="197">
        <f t="shared" si="155"/>
        <v>0</v>
      </c>
      <c r="AU205" s="204">
        <f t="shared" si="156"/>
        <v>0</v>
      </c>
      <c r="AV205" s="197">
        <f t="shared" si="178"/>
        <v>0</v>
      </c>
      <c r="AX205" s="169" t="s">
        <v>39</v>
      </c>
      <c r="AY205" s="205">
        <v>33.549999999999997</v>
      </c>
      <c r="AZ205" s="196" t="s">
        <v>3</v>
      </c>
      <c r="BA205" s="169">
        <v>12</v>
      </c>
      <c r="BB205" s="197">
        <v>2</v>
      </c>
      <c r="BC205" s="197">
        <v>3</v>
      </c>
      <c r="BD205" s="197">
        <f t="shared" si="182"/>
        <v>5</v>
      </c>
    </row>
    <row r="206" spans="1:56" s="197" customFormat="1" ht="27" hidden="1" customHeight="1" thickTop="1" thickBot="1">
      <c r="A206" s="169"/>
      <c r="B206" s="205"/>
      <c r="C206" s="196" t="s">
        <v>3</v>
      </c>
      <c r="D206" s="197" t="s">
        <v>256</v>
      </c>
      <c r="E206" s="188">
        <f t="shared" si="167"/>
        <v>10</v>
      </c>
      <c r="F206" s="188">
        <f t="shared" si="168"/>
        <v>4</v>
      </c>
      <c r="G206" s="197">
        <f t="shared" si="169"/>
        <v>13.78</v>
      </c>
      <c r="H206" s="198">
        <f t="shared" si="170"/>
        <v>0</v>
      </c>
      <c r="I206" s="199">
        <f t="shared" si="157"/>
        <v>44</v>
      </c>
      <c r="J206" s="200">
        <f t="shared" si="158"/>
        <v>10</v>
      </c>
      <c r="K206" s="192">
        <f t="shared" si="171"/>
        <v>440</v>
      </c>
      <c r="L206" s="213">
        <v>15</v>
      </c>
      <c r="M206" s="201">
        <f t="shared" si="153"/>
        <v>455</v>
      </c>
      <c r="N206" s="169">
        <v>12</v>
      </c>
      <c r="O206" s="197">
        <v>1</v>
      </c>
      <c r="P206" s="157">
        <v>0.25</v>
      </c>
      <c r="Q206" s="157">
        <f t="shared" si="183"/>
        <v>0.33333333333333331</v>
      </c>
      <c r="R206" s="197">
        <f t="shared" si="159"/>
        <v>10</v>
      </c>
      <c r="S206" s="197">
        <f t="shared" si="172"/>
        <v>0</v>
      </c>
      <c r="T206" s="157">
        <f t="shared" si="173"/>
        <v>10.333333333333334</v>
      </c>
      <c r="U206" s="197">
        <f t="shared" si="179"/>
        <v>124</v>
      </c>
      <c r="V206" s="197">
        <f t="shared" si="160"/>
        <v>44</v>
      </c>
      <c r="W206" s="197">
        <f t="shared" si="174"/>
        <v>13.78</v>
      </c>
      <c r="X206" s="158">
        <f t="shared" si="154"/>
        <v>0</v>
      </c>
      <c r="Y206" s="158">
        <v>15</v>
      </c>
      <c r="Z206" s="158">
        <f t="shared" si="161"/>
        <v>440</v>
      </c>
      <c r="AA206" s="158">
        <f t="shared" si="180"/>
        <v>455</v>
      </c>
      <c r="AC206" s="197">
        <f t="shared" si="184"/>
        <v>0</v>
      </c>
      <c r="AE206" s="202"/>
      <c r="AF206" s="203"/>
      <c r="AJ206" s="157">
        <f t="shared" si="175"/>
        <v>10</v>
      </c>
      <c r="AK206" s="157">
        <f t="shared" si="176"/>
        <v>0.33333333333333393</v>
      </c>
      <c r="AL206" s="197">
        <f t="shared" si="177"/>
        <v>4</v>
      </c>
      <c r="AN206" s="197">
        <f t="shared" si="162"/>
        <v>12</v>
      </c>
      <c r="AO206" s="197">
        <f t="shared" si="181"/>
        <v>120</v>
      </c>
      <c r="AP206" s="197">
        <f t="shared" si="163"/>
        <v>0.33333333333333331</v>
      </c>
      <c r="AQ206" s="197">
        <f t="shared" si="164"/>
        <v>4</v>
      </c>
      <c r="AR206" s="197">
        <f t="shared" si="165"/>
        <v>124</v>
      </c>
      <c r="AS206" s="197">
        <f t="shared" si="166"/>
        <v>13.777777777777779</v>
      </c>
      <c r="AT206" s="197">
        <f t="shared" si="155"/>
        <v>0</v>
      </c>
      <c r="AU206" s="204">
        <f t="shared" si="156"/>
        <v>0</v>
      </c>
      <c r="AV206" s="197">
        <f t="shared" si="178"/>
        <v>0</v>
      </c>
      <c r="AX206" s="169" t="s">
        <v>77</v>
      </c>
      <c r="AY206" s="207">
        <v>43.9</v>
      </c>
      <c r="AZ206" s="196" t="s">
        <v>3</v>
      </c>
      <c r="BA206" s="169">
        <v>12</v>
      </c>
      <c r="BB206" s="197">
        <v>1</v>
      </c>
      <c r="BC206" s="197">
        <v>3</v>
      </c>
      <c r="BD206" s="197">
        <f t="shared" si="182"/>
        <v>4</v>
      </c>
    </row>
    <row r="207" spans="1:56" s="197" customFormat="1" ht="27" hidden="1" customHeight="1" thickTop="1" thickBot="1">
      <c r="A207" s="169"/>
      <c r="B207" s="205"/>
      <c r="C207" s="196" t="s">
        <v>2</v>
      </c>
      <c r="D207" s="197" t="s">
        <v>256</v>
      </c>
      <c r="E207" s="188">
        <f t="shared" si="167"/>
        <v>10</v>
      </c>
      <c r="F207" s="188">
        <f t="shared" si="168"/>
        <v>3</v>
      </c>
      <c r="G207" s="197">
        <f t="shared" si="169"/>
        <v>15</v>
      </c>
      <c r="H207" s="198">
        <f t="shared" si="170"/>
        <v>0</v>
      </c>
      <c r="I207" s="199">
        <f t="shared" si="157"/>
        <v>44</v>
      </c>
      <c r="J207" s="200">
        <f t="shared" si="158"/>
        <v>10</v>
      </c>
      <c r="K207" s="192">
        <f t="shared" si="171"/>
        <v>440</v>
      </c>
      <c r="L207" s="213">
        <v>15</v>
      </c>
      <c r="M207" s="201">
        <f t="shared" si="153"/>
        <v>455</v>
      </c>
      <c r="N207" s="169">
        <v>13.17</v>
      </c>
      <c r="O207" s="197">
        <v>0</v>
      </c>
      <c r="P207" s="157">
        <v>0.25</v>
      </c>
      <c r="Q207" s="157">
        <f t="shared" si="183"/>
        <v>0.25</v>
      </c>
      <c r="R207" s="197">
        <f t="shared" si="159"/>
        <v>10</v>
      </c>
      <c r="S207" s="197">
        <f t="shared" si="172"/>
        <v>0</v>
      </c>
      <c r="T207" s="157">
        <f t="shared" si="173"/>
        <v>10.25</v>
      </c>
      <c r="U207" s="197">
        <f t="shared" si="179"/>
        <v>134.99250000000001</v>
      </c>
      <c r="V207" s="197">
        <f t="shared" si="160"/>
        <v>44</v>
      </c>
      <c r="W207" s="197">
        <f t="shared" si="174"/>
        <v>15</v>
      </c>
      <c r="X207" s="158">
        <f t="shared" si="154"/>
        <v>0</v>
      </c>
      <c r="Y207" s="158">
        <v>15</v>
      </c>
      <c r="Z207" s="158">
        <f t="shared" si="161"/>
        <v>440</v>
      </c>
      <c r="AA207" s="158">
        <f t="shared" si="180"/>
        <v>455</v>
      </c>
      <c r="AC207" s="197">
        <f t="shared" si="184"/>
        <v>0</v>
      </c>
      <c r="AE207" s="202"/>
      <c r="AF207" s="203"/>
      <c r="AJ207" s="157">
        <f t="shared" si="175"/>
        <v>10</v>
      </c>
      <c r="AK207" s="157">
        <f t="shared" si="176"/>
        <v>0.25</v>
      </c>
      <c r="AL207" s="197">
        <f t="shared" si="177"/>
        <v>3</v>
      </c>
      <c r="AN207" s="197">
        <f t="shared" si="162"/>
        <v>13.17</v>
      </c>
      <c r="AO207" s="197">
        <f t="shared" si="181"/>
        <v>131.69999999999999</v>
      </c>
      <c r="AP207" s="197">
        <f t="shared" si="163"/>
        <v>0.25</v>
      </c>
      <c r="AQ207" s="197">
        <f t="shared" si="164"/>
        <v>3.2925</v>
      </c>
      <c r="AR207" s="197">
        <f t="shared" si="165"/>
        <v>134.99249999999998</v>
      </c>
      <c r="AS207" s="197">
        <f t="shared" si="166"/>
        <v>14.999166666666664</v>
      </c>
      <c r="AT207" s="197">
        <f t="shared" si="155"/>
        <v>0</v>
      </c>
      <c r="AU207" s="204">
        <f t="shared" si="156"/>
        <v>0</v>
      </c>
      <c r="AV207" s="197">
        <f t="shared" si="178"/>
        <v>0</v>
      </c>
      <c r="AX207" s="169" t="s">
        <v>209</v>
      </c>
      <c r="AY207" s="207">
        <v>42.9</v>
      </c>
      <c r="AZ207" s="196" t="s">
        <v>2</v>
      </c>
      <c r="BA207" s="169">
        <v>13.17</v>
      </c>
      <c r="BB207" s="197">
        <v>0</v>
      </c>
      <c r="BC207" s="197">
        <v>3</v>
      </c>
      <c r="BD207" s="197">
        <f t="shared" si="182"/>
        <v>3</v>
      </c>
    </row>
    <row r="208" spans="1:56" s="197" customFormat="1" ht="27" hidden="1" customHeight="1" thickTop="1" thickBot="1">
      <c r="A208" s="169"/>
      <c r="B208" s="205"/>
      <c r="C208" s="196" t="s">
        <v>3</v>
      </c>
      <c r="D208" s="197" t="s">
        <v>256</v>
      </c>
      <c r="E208" s="188">
        <f t="shared" si="167"/>
        <v>10</v>
      </c>
      <c r="F208" s="188">
        <f t="shared" si="168"/>
        <v>9</v>
      </c>
      <c r="G208" s="197">
        <f t="shared" si="169"/>
        <v>14.34</v>
      </c>
      <c r="H208" s="198">
        <f t="shared" si="170"/>
        <v>0</v>
      </c>
      <c r="I208" s="199">
        <f t="shared" si="157"/>
        <v>44</v>
      </c>
      <c r="J208" s="200">
        <f t="shared" si="158"/>
        <v>10</v>
      </c>
      <c r="K208" s="192">
        <f t="shared" si="171"/>
        <v>440</v>
      </c>
      <c r="L208" s="213">
        <v>15</v>
      </c>
      <c r="M208" s="201">
        <f t="shared" si="153"/>
        <v>455</v>
      </c>
      <c r="N208" s="197">
        <v>12</v>
      </c>
      <c r="O208" s="197">
        <v>6</v>
      </c>
      <c r="P208" s="157">
        <v>0.25</v>
      </c>
      <c r="Q208" s="157">
        <f t="shared" si="183"/>
        <v>0.75</v>
      </c>
      <c r="R208" s="197">
        <f t="shared" si="159"/>
        <v>10</v>
      </c>
      <c r="S208" s="197">
        <f t="shared" si="172"/>
        <v>0</v>
      </c>
      <c r="T208" s="157">
        <f t="shared" si="173"/>
        <v>10.75</v>
      </c>
      <c r="U208" s="197">
        <f t="shared" si="179"/>
        <v>129</v>
      </c>
      <c r="V208" s="197">
        <f t="shared" si="160"/>
        <v>44</v>
      </c>
      <c r="W208" s="197">
        <f t="shared" si="174"/>
        <v>14.33</v>
      </c>
      <c r="X208" s="158">
        <f t="shared" si="154"/>
        <v>0</v>
      </c>
      <c r="Y208" s="158">
        <v>15</v>
      </c>
      <c r="Z208" s="158">
        <f t="shared" si="161"/>
        <v>440</v>
      </c>
      <c r="AA208" s="158">
        <f t="shared" si="180"/>
        <v>455</v>
      </c>
      <c r="AC208" s="197">
        <f t="shared" si="184"/>
        <v>0</v>
      </c>
      <c r="AE208" s="202"/>
      <c r="AF208" s="203"/>
      <c r="AJ208" s="157">
        <f t="shared" si="175"/>
        <v>10</v>
      </c>
      <c r="AK208" s="157">
        <f t="shared" si="176"/>
        <v>0.75</v>
      </c>
      <c r="AL208" s="197">
        <f t="shared" si="177"/>
        <v>9</v>
      </c>
      <c r="AN208" s="197">
        <f t="shared" si="162"/>
        <v>12</v>
      </c>
      <c r="AO208" s="197">
        <f t="shared" si="181"/>
        <v>120</v>
      </c>
      <c r="AP208" s="197">
        <f t="shared" si="163"/>
        <v>0.75</v>
      </c>
      <c r="AQ208" s="197">
        <f t="shared" si="164"/>
        <v>9</v>
      </c>
      <c r="AR208" s="197">
        <f t="shared" si="165"/>
        <v>129</v>
      </c>
      <c r="AS208" s="197">
        <f t="shared" si="166"/>
        <v>14.333333333333334</v>
      </c>
      <c r="AT208" s="197">
        <f t="shared" si="155"/>
        <v>0</v>
      </c>
      <c r="AU208" s="204">
        <f t="shared" si="156"/>
        <v>0</v>
      </c>
      <c r="AV208" s="197">
        <f t="shared" si="178"/>
        <v>0</v>
      </c>
      <c r="AX208" s="169" t="s">
        <v>278</v>
      </c>
      <c r="AY208" s="207">
        <v>76.099999999999994</v>
      </c>
      <c r="AZ208" s="196" t="s">
        <v>3</v>
      </c>
      <c r="BA208" s="197">
        <v>12</v>
      </c>
      <c r="BB208" s="197">
        <v>6</v>
      </c>
      <c r="BC208" s="197">
        <v>3</v>
      </c>
      <c r="BD208" s="197">
        <f t="shared" si="182"/>
        <v>9</v>
      </c>
    </row>
    <row r="209" spans="1:56" s="197" customFormat="1" ht="27" hidden="1" customHeight="1" thickTop="1" thickBot="1">
      <c r="A209" s="169"/>
      <c r="B209" s="205"/>
      <c r="C209" s="196" t="s">
        <v>2</v>
      </c>
      <c r="D209" s="197" t="s">
        <v>256</v>
      </c>
      <c r="E209" s="188">
        <f t="shared" si="167"/>
        <v>10</v>
      </c>
      <c r="F209" s="188">
        <f t="shared" si="168"/>
        <v>9</v>
      </c>
      <c r="G209" s="197">
        <f t="shared" si="169"/>
        <v>15.74</v>
      </c>
      <c r="H209" s="198">
        <f t="shared" si="170"/>
        <v>0</v>
      </c>
      <c r="I209" s="199">
        <f t="shared" si="157"/>
        <v>44</v>
      </c>
      <c r="J209" s="200">
        <f t="shared" si="158"/>
        <v>10</v>
      </c>
      <c r="K209" s="192">
        <f t="shared" si="171"/>
        <v>440</v>
      </c>
      <c r="L209" s="213">
        <v>15</v>
      </c>
      <c r="M209" s="201">
        <f t="shared" si="153"/>
        <v>455</v>
      </c>
      <c r="N209" s="169">
        <v>13.17</v>
      </c>
      <c r="O209" s="197">
        <v>6</v>
      </c>
      <c r="P209" s="157">
        <v>0.25</v>
      </c>
      <c r="Q209" s="157">
        <f t="shared" si="183"/>
        <v>0.75</v>
      </c>
      <c r="R209" s="197">
        <f t="shared" si="159"/>
        <v>10</v>
      </c>
      <c r="S209" s="197">
        <f t="shared" si="172"/>
        <v>0</v>
      </c>
      <c r="T209" s="157">
        <f t="shared" si="173"/>
        <v>10.75</v>
      </c>
      <c r="U209" s="197">
        <f t="shared" si="179"/>
        <v>141.57749999999999</v>
      </c>
      <c r="V209" s="197">
        <f t="shared" si="160"/>
        <v>44</v>
      </c>
      <c r="W209" s="197">
        <f t="shared" si="174"/>
        <v>15.73</v>
      </c>
      <c r="X209" s="158">
        <f t="shared" si="154"/>
        <v>0</v>
      </c>
      <c r="Y209" s="158">
        <v>15</v>
      </c>
      <c r="Z209" s="158">
        <f t="shared" si="161"/>
        <v>440</v>
      </c>
      <c r="AA209" s="158">
        <f t="shared" si="180"/>
        <v>455</v>
      </c>
      <c r="AC209" s="197">
        <f t="shared" si="184"/>
        <v>0</v>
      </c>
      <c r="AE209" s="202"/>
      <c r="AF209" s="203"/>
      <c r="AJ209" s="157">
        <f t="shared" si="175"/>
        <v>10</v>
      </c>
      <c r="AK209" s="157">
        <f t="shared" si="176"/>
        <v>0.75</v>
      </c>
      <c r="AL209" s="197">
        <f t="shared" si="177"/>
        <v>9</v>
      </c>
      <c r="AN209" s="197">
        <f t="shared" si="162"/>
        <v>13.17</v>
      </c>
      <c r="AO209" s="197">
        <f t="shared" si="181"/>
        <v>131.69999999999999</v>
      </c>
      <c r="AP209" s="197">
        <f t="shared" si="163"/>
        <v>0.75</v>
      </c>
      <c r="AQ209" s="197">
        <f t="shared" si="164"/>
        <v>9.8774999999999995</v>
      </c>
      <c r="AR209" s="197">
        <f t="shared" si="165"/>
        <v>141.57749999999999</v>
      </c>
      <c r="AS209" s="197">
        <f t="shared" si="166"/>
        <v>15.730833333333331</v>
      </c>
      <c r="AT209" s="197">
        <f t="shared" si="155"/>
        <v>0</v>
      </c>
      <c r="AU209" s="204">
        <f t="shared" si="156"/>
        <v>0</v>
      </c>
      <c r="AV209" s="197">
        <f t="shared" si="178"/>
        <v>0</v>
      </c>
      <c r="AX209" s="169" t="s">
        <v>178</v>
      </c>
      <c r="AY209" s="207">
        <v>37.700000000000003</v>
      </c>
      <c r="AZ209" s="196" t="s">
        <v>2</v>
      </c>
      <c r="BA209" s="169">
        <v>13.17</v>
      </c>
      <c r="BB209" s="197">
        <v>6</v>
      </c>
      <c r="BC209" s="197">
        <v>3</v>
      </c>
      <c r="BD209" s="197">
        <f t="shared" si="182"/>
        <v>9</v>
      </c>
    </row>
    <row r="210" spans="1:56" s="197" customFormat="1" ht="27" hidden="1" customHeight="1" thickTop="1" thickBot="1">
      <c r="A210" s="169"/>
      <c r="B210" s="205"/>
      <c r="C210" s="196" t="s">
        <v>3</v>
      </c>
      <c r="D210" s="197" t="s">
        <v>256</v>
      </c>
      <c r="E210" s="188">
        <f t="shared" si="167"/>
        <v>10</v>
      </c>
      <c r="F210" s="188">
        <f t="shared" si="168"/>
        <v>6</v>
      </c>
      <c r="G210" s="197">
        <f t="shared" si="169"/>
        <v>14</v>
      </c>
      <c r="H210" s="198">
        <f t="shared" si="170"/>
        <v>0</v>
      </c>
      <c r="I210" s="199">
        <f t="shared" si="157"/>
        <v>44</v>
      </c>
      <c r="J210" s="200">
        <f t="shared" si="158"/>
        <v>10</v>
      </c>
      <c r="K210" s="192">
        <f t="shared" si="171"/>
        <v>440</v>
      </c>
      <c r="L210" s="213">
        <v>15</v>
      </c>
      <c r="M210" s="201">
        <f t="shared" si="153"/>
        <v>455</v>
      </c>
      <c r="N210" s="197">
        <v>12</v>
      </c>
      <c r="O210" s="197">
        <v>3</v>
      </c>
      <c r="P210" s="157">
        <v>0.25</v>
      </c>
      <c r="Q210" s="157">
        <f t="shared" si="183"/>
        <v>0.5</v>
      </c>
      <c r="R210" s="197">
        <f t="shared" si="159"/>
        <v>10</v>
      </c>
      <c r="S210" s="197">
        <f t="shared" si="172"/>
        <v>0</v>
      </c>
      <c r="T210" s="157">
        <f t="shared" si="173"/>
        <v>10.5</v>
      </c>
      <c r="U210" s="197">
        <f t="shared" si="179"/>
        <v>126</v>
      </c>
      <c r="V210" s="197">
        <f t="shared" si="160"/>
        <v>44</v>
      </c>
      <c r="W210" s="197">
        <f t="shared" si="174"/>
        <v>14</v>
      </c>
      <c r="X210" s="158">
        <f t="shared" si="154"/>
        <v>0</v>
      </c>
      <c r="Y210" s="158">
        <v>15</v>
      </c>
      <c r="Z210" s="158">
        <f t="shared" si="161"/>
        <v>440</v>
      </c>
      <c r="AA210" s="158">
        <f t="shared" si="180"/>
        <v>455</v>
      </c>
      <c r="AC210" s="197">
        <f t="shared" si="184"/>
        <v>0</v>
      </c>
      <c r="AE210" s="202"/>
      <c r="AF210" s="203"/>
      <c r="AJ210" s="157">
        <f t="shared" si="175"/>
        <v>10</v>
      </c>
      <c r="AK210" s="157">
        <f t="shared" si="176"/>
        <v>0.5</v>
      </c>
      <c r="AL210" s="197">
        <f t="shared" si="177"/>
        <v>6</v>
      </c>
      <c r="AN210" s="197">
        <f t="shared" si="162"/>
        <v>12</v>
      </c>
      <c r="AO210" s="197">
        <f t="shared" si="181"/>
        <v>120</v>
      </c>
      <c r="AP210" s="197">
        <f t="shared" si="163"/>
        <v>0.5</v>
      </c>
      <c r="AQ210" s="197">
        <f t="shared" si="164"/>
        <v>6</v>
      </c>
      <c r="AR210" s="197">
        <f t="shared" si="165"/>
        <v>126</v>
      </c>
      <c r="AS210" s="197">
        <f t="shared" si="166"/>
        <v>14</v>
      </c>
      <c r="AT210" s="197">
        <f t="shared" si="155"/>
        <v>0</v>
      </c>
      <c r="AU210" s="204">
        <f t="shared" si="156"/>
        <v>0</v>
      </c>
      <c r="AV210" s="197">
        <f t="shared" si="178"/>
        <v>0</v>
      </c>
      <c r="AX210" s="194" t="s">
        <v>220</v>
      </c>
      <c r="AY210" s="209">
        <v>79.900000000000006</v>
      </c>
      <c r="AZ210" s="196" t="s">
        <v>3</v>
      </c>
      <c r="BA210" s="197">
        <v>12</v>
      </c>
      <c r="BB210" s="197">
        <v>3</v>
      </c>
      <c r="BC210" s="197">
        <v>3</v>
      </c>
      <c r="BD210" s="197">
        <f t="shared" si="182"/>
        <v>6</v>
      </c>
    </row>
    <row r="211" spans="1:56" s="197" customFormat="1" ht="27" hidden="1" customHeight="1" thickTop="1" thickBot="1">
      <c r="A211" s="169"/>
      <c r="B211" s="205"/>
      <c r="C211" s="196" t="s">
        <v>3</v>
      </c>
      <c r="D211" s="197" t="s">
        <v>256</v>
      </c>
      <c r="E211" s="188">
        <f t="shared" si="167"/>
        <v>10</v>
      </c>
      <c r="F211" s="188">
        <f t="shared" si="168"/>
        <v>9</v>
      </c>
      <c r="G211" s="197">
        <f t="shared" si="169"/>
        <v>14.34</v>
      </c>
      <c r="H211" s="198">
        <f t="shared" si="170"/>
        <v>0</v>
      </c>
      <c r="I211" s="199">
        <f t="shared" si="157"/>
        <v>44</v>
      </c>
      <c r="J211" s="200">
        <f t="shared" si="158"/>
        <v>10</v>
      </c>
      <c r="K211" s="192">
        <f t="shared" si="171"/>
        <v>440</v>
      </c>
      <c r="L211" s="213">
        <v>15</v>
      </c>
      <c r="M211" s="201">
        <f t="shared" si="153"/>
        <v>455</v>
      </c>
      <c r="N211" s="197">
        <v>12</v>
      </c>
      <c r="O211" s="197">
        <v>6</v>
      </c>
      <c r="P211" s="157">
        <v>0.25</v>
      </c>
      <c r="Q211" s="157">
        <f t="shared" si="183"/>
        <v>0.75</v>
      </c>
      <c r="R211" s="197">
        <f t="shared" si="159"/>
        <v>10</v>
      </c>
      <c r="S211" s="197">
        <f t="shared" si="172"/>
        <v>0</v>
      </c>
      <c r="T211" s="157">
        <f t="shared" si="173"/>
        <v>10.75</v>
      </c>
      <c r="U211" s="197">
        <f t="shared" si="179"/>
        <v>129</v>
      </c>
      <c r="V211" s="197">
        <f t="shared" si="160"/>
        <v>44</v>
      </c>
      <c r="W211" s="197">
        <f t="shared" si="174"/>
        <v>14.33</v>
      </c>
      <c r="X211" s="158">
        <f t="shared" si="154"/>
        <v>0</v>
      </c>
      <c r="Y211" s="158">
        <v>15</v>
      </c>
      <c r="Z211" s="158">
        <f t="shared" si="161"/>
        <v>440</v>
      </c>
      <c r="AA211" s="158">
        <f t="shared" si="180"/>
        <v>455</v>
      </c>
      <c r="AC211" s="197">
        <f t="shared" si="184"/>
        <v>0</v>
      </c>
      <c r="AE211" s="202"/>
      <c r="AF211" s="203"/>
      <c r="AJ211" s="157">
        <f t="shared" si="175"/>
        <v>10</v>
      </c>
      <c r="AK211" s="157">
        <f t="shared" si="176"/>
        <v>0.75</v>
      </c>
      <c r="AL211" s="197">
        <f t="shared" si="177"/>
        <v>9</v>
      </c>
      <c r="AN211" s="197">
        <f t="shared" si="162"/>
        <v>12</v>
      </c>
      <c r="AO211" s="197">
        <f t="shared" si="181"/>
        <v>120</v>
      </c>
      <c r="AP211" s="197">
        <f t="shared" si="163"/>
        <v>0.75</v>
      </c>
      <c r="AQ211" s="197">
        <f t="shared" si="164"/>
        <v>9</v>
      </c>
      <c r="AR211" s="197">
        <f t="shared" si="165"/>
        <v>129</v>
      </c>
      <c r="AS211" s="197">
        <f t="shared" si="166"/>
        <v>14.333333333333334</v>
      </c>
      <c r="AT211" s="197">
        <f t="shared" si="155"/>
        <v>0</v>
      </c>
      <c r="AU211" s="204">
        <f t="shared" si="156"/>
        <v>0</v>
      </c>
      <c r="AV211" s="197">
        <f t="shared" si="178"/>
        <v>0</v>
      </c>
      <c r="AX211" s="169" t="s">
        <v>117</v>
      </c>
      <c r="AY211" s="207">
        <v>79.900000000000006</v>
      </c>
      <c r="AZ211" s="196" t="s">
        <v>3</v>
      </c>
      <c r="BA211" s="197">
        <v>12</v>
      </c>
      <c r="BB211" s="197">
        <v>6</v>
      </c>
      <c r="BC211" s="197">
        <v>3</v>
      </c>
      <c r="BD211" s="197">
        <f t="shared" si="182"/>
        <v>9</v>
      </c>
    </row>
    <row r="212" spans="1:56" s="197" customFormat="1" ht="27" hidden="1" customHeight="1" thickTop="1" thickBot="1">
      <c r="A212" s="169"/>
      <c r="B212" s="205"/>
      <c r="C212" s="196" t="s">
        <v>3</v>
      </c>
      <c r="D212" s="197" t="s">
        <v>256</v>
      </c>
      <c r="E212" s="188">
        <f t="shared" si="167"/>
        <v>10</v>
      </c>
      <c r="F212" s="188">
        <f t="shared" si="168"/>
        <v>5</v>
      </c>
      <c r="G212" s="197">
        <f t="shared" si="169"/>
        <v>13.89</v>
      </c>
      <c r="H212" s="198">
        <f t="shared" si="170"/>
        <v>0</v>
      </c>
      <c r="I212" s="199">
        <f t="shared" si="157"/>
        <v>44</v>
      </c>
      <c r="J212" s="200">
        <f t="shared" si="158"/>
        <v>10</v>
      </c>
      <c r="K212" s="192">
        <f t="shared" si="171"/>
        <v>440</v>
      </c>
      <c r="L212" s="213">
        <v>15</v>
      </c>
      <c r="M212" s="201">
        <f t="shared" si="153"/>
        <v>455</v>
      </c>
      <c r="N212" s="197">
        <v>12</v>
      </c>
      <c r="O212" s="197">
        <v>2</v>
      </c>
      <c r="P212" s="157">
        <v>0.25</v>
      </c>
      <c r="Q212" s="157">
        <f t="shared" si="183"/>
        <v>0.41666666666666663</v>
      </c>
      <c r="R212" s="197">
        <f t="shared" si="159"/>
        <v>10</v>
      </c>
      <c r="S212" s="197">
        <f t="shared" si="172"/>
        <v>0</v>
      </c>
      <c r="T212" s="157">
        <f t="shared" si="173"/>
        <v>10.416666666666666</v>
      </c>
      <c r="U212" s="197">
        <f t="shared" si="179"/>
        <v>125</v>
      </c>
      <c r="V212" s="197">
        <f t="shared" si="160"/>
        <v>44</v>
      </c>
      <c r="W212" s="197">
        <f t="shared" si="174"/>
        <v>13.89</v>
      </c>
      <c r="X212" s="158">
        <f t="shared" si="154"/>
        <v>0</v>
      </c>
      <c r="Y212" s="158">
        <v>15</v>
      </c>
      <c r="Z212" s="158">
        <f t="shared" si="161"/>
        <v>440</v>
      </c>
      <c r="AA212" s="158">
        <f t="shared" si="180"/>
        <v>455</v>
      </c>
      <c r="AC212" s="197">
        <f t="shared" si="184"/>
        <v>0</v>
      </c>
      <c r="AE212" s="202"/>
      <c r="AF212" s="203"/>
      <c r="AJ212" s="157">
        <f t="shared" si="175"/>
        <v>10</v>
      </c>
      <c r="AK212" s="157">
        <f t="shared" si="176"/>
        <v>0.41666666666666607</v>
      </c>
      <c r="AL212" s="197">
        <f t="shared" si="177"/>
        <v>5</v>
      </c>
      <c r="AN212" s="197">
        <f t="shared" si="162"/>
        <v>12</v>
      </c>
      <c r="AO212" s="197">
        <f t="shared" si="181"/>
        <v>120</v>
      </c>
      <c r="AP212" s="197">
        <f t="shared" si="163"/>
        <v>0.41666666666666669</v>
      </c>
      <c r="AQ212" s="197">
        <f t="shared" si="164"/>
        <v>5</v>
      </c>
      <c r="AR212" s="197">
        <f t="shared" si="165"/>
        <v>125</v>
      </c>
      <c r="AS212" s="197">
        <f t="shared" si="166"/>
        <v>13.888888888888889</v>
      </c>
      <c r="AT212" s="197">
        <f t="shared" si="155"/>
        <v>0</v>
      </c>
      <c r="AU212" s="204">
        <f t="shared" si="156"/>
        <v>0</v>
      </c>
      <c r="AV212" s="197">
        <f t="shared" si="178"/>
        <v>0</v>
      </c>
      <c r="AX212" s="169" t="s">
        <v>40</v>
      </c>
      <c r="AY212" s="205">
        <v>43.9</v>
      </c>
      <c r="AZ212" s="196" t="s">
        <v>3</v>
      </c>
      <c r="BA212" s="197">
        <v>12</v>
      </c>
      <c r="BB212" s="197">
        <v>2</v>
      </c>
      <c r="BC212" s="197">
        <v>3</v>
      </c>
      <c r="BD212" s="197">
        <f t="shared" si="182"/>
        <v>5</v>
      </c>
    </row>
    <row r="213" spans="1:56" s="197" customFormat="1" ht="27" hidden="1" customHeight="1" thickTop="1" thickBot="1">
      <c r="A213" s="169"/>
      <c r="B213" s="205"/>
      <c r="C213" s="196" t="s">
        <v>2</v>
      </c>
      <c r="D213" s="197" t="s">
        <v>256</v>
      </c>
      <c r="E213" s="188">
        <f t="shared" si="167"/>
        <v>10</v>
      </c>
      <c r="F213" s="188">
        <f t="shared" si="168"/>
        <v>3</v>
      </c>
      <c r="G213" s="197">
        <f t="shared" si="169"/>
        <v>15</v>
      </c>
      <c r="H213" s="198">
        <f t="shared" si="170"/>
        <v>0</v>
      </c>
      <c r="I213" s="199">
        <f t="shared" si="157"/>
        <v>44</v>
      </c>
      <c r="J213" s="200">
        <f t="shared" si="158"/>
        <v>10</v>
      </c>
      <c r="K213" s="192">
        <f t="shared" si="171"/>
        <v>440</v>
      </c>
      <c r="L213" s="213">
        <v>15</v>
      </c>
      <c r="M213" s="201">
        <f t="shared" si="153"/>
        <v>455</v>
      </c>
      <c r="N213" s="169">
        <v>13.17</v>
      </c>
      <c r="O213" s="197">
        <v>0</v>
      </c>
      <c r="P213" s="157">
        <v>0.25</v>
      </c>
      <c r="Q213" s="157">
        <f t="shared" si="183"/>
        <v>0.25</v>
      </c>
      <c r="R213" s="197">
        <f t="shared" si="159"/>
        <v>10</v>
      </c>
      <c r="S213" s="197">
        <f t="shared" si="172"/>
        <v>0</v>
      </c>
      <c r="T213" s="157">
        <f t="shared" si="173"/>
        <v>10.25</v>
      </c>
      <c r="U213" s="197">
        <f t="shared" si="179"/>
        <v>134.99250000000001</v>
      </c>
      <c r="V213" s="197">
        <f t="shared" si="160"/>
        <v>44</v>
      </c>
      <c r="W213" s="197">
        <f t="shared" si="174"/>
        <v>15</v>
      </c>
      <c r="X213" s="158">
        <f t="shared" si="154"/>
        <v>0</v>
      </c>
      <c r="Y213" s="158">
        <v>15</v>
      </c>
      <c r="Z213" s="158">
        <f t="shared" si="161"/>
        <v>440</v>
      </c>
      <c r="AA213" s="158">
        <f t="shared" si="180"/>
        <v>455</v>
      </c>
      <c r="AC213" s="197">
        <f t="shared" si="184"/>
        <v>0</v>
      </c>
      <c r="AE213" s="202"/>
      <c r="AF213" s="203"/>
      <c r="AJ213" s="157">
        <f t="shared" si="175"/>
        <v>10</v>
      </c>
      <c r="AK213" s="157">
        <f t="shared" si="176"/>
        <v>0.25</v>
      </c>
      <c r="AL213" s="197">
        <f t="shared" si="177"/>
        <v>3</v>
      </c>
      <c r="AN213" s="197">
        <f t="shared" si="162"/>
        <v>13.17</v>
      </c>
      <c r="AO213" s="197">
        <f t="shared" si="181"/>
        <v>131.69999999999999</v>
      </c>
      <c r="AP213" s="197">
        <f t="shared" si="163"/>
        <v>0.25</v>
      </c>
      <c r="AQ213" s="197">
        <f t="shared" si="164"/>
        <v>3.2925</v>
      </c>
      <c r="AR213" s="197">
        <f t="shared" si="165"/>
        <v>134.99249999999998</v>
      </c>
      <c r="AS213" s="197">
        <f t="shared" si="166"/>
        <v>14.999166666666664</v>
      </c>
      <c r="AT213" s="197">
        <f t="shared" si="155"/>
        <v>0</v>
      </c>
      <c r="AU213" s="204">
        <f t="shared" si="156"/>
        <v>0</v>
      </c>
      <c r="AV213" s="197">
        <f t="shared" si="178"/>
        <v>0</v>
      </c>
      <c r="AX213" s="169" t="s">
        <v>607</v>
      </c>
      <c r="AY213" s="205">
        <v>31.25</v>
      </c>
      <c r="AZ213" s="196" t="s">
        <v>2</v>
      </c>
      <c r="BA213" s="169">
        <v>13.17</v>
      </c>
      <c r="BB213" s="197">
        <v>0</v>
      </c>
      <c r="BC213" s="197">
        <v>3</v>
      </c>
      <c r="BD213" s="197">
        <f t="shared" si="182"/>
        <v>3</v>
      </c>
    </row>
    <row r="214" spans="1:56" s="197" customFormat="1" ht="27" hidden="1" customHeight="1" thickTop="1" thickBot="1">
      <c r="A214" s="169"/>
      <c r="B214" s="205"/>
      <c r="C214" s="196" t="s">
        <v>3</v>
      </c>
      <c r="D214" s="197" t="s">
        <v>256</v>
      </c>
      <c r="E214" s="188">
        <f t="shared" si="167"/>
        <v>10</v>
      </c>
      <c r="F214" s="188">
        <f t="shared" si="168"/>
        <v>9</v>
      </c>
      <c r="G214" s="197">
        <f t="shared" si="169"/>
        <v>14.34</v>
      </c>
      <c r="H214" s="198">
        <f t="shared" si="170"/>
        <v>0</v>
      </c>
      <c r="I214" s="199">
        <f t="shared" si="157"/>
        <v>44</v>
      </c>
      <c r="J214" s="200">
        <f t="shared" si="158"/>
        <v>10</v>
      </c>
      <c r="K214" s="192">
        <f t="shared" si="171"/>
        <v>440</v>
      </c>
      <c r="L214" s="213">
        <v>15</v>
      </c>
      <c r="M214" s="201">
        <f t="shared" si="153"/>
        <v>455</v>
      </c>
      <c r="N214" s="197">
        <v>12</v>
      </c>
      <c r="O214" s="197">
        <v>6</v>
      </c>
      <c r="P214" s="157">
        <v>0.25</v>
      </c>
      <c r="Q214" s="157">
        <f t="shared" si="183"/>
        <v>0.75</v>
      </c>
      <c r="R214" s="197">
        <f t="shared" si="159"/>
        <v>10</v>
      </c>
      <c r="S214" s="197">
        <f t="shared" si="172"/>
        <v>0</v>
      </c>
      <c r="T214" s="157">
        <f t="shared" si="173"/>
        <v>10.75</v>
      </c>
      <c r="U214" s="197">
        <f t="shared" si="179"/>
        <v>129</v>
      </c>
      <c r="V214" s="197">
        <f t="shared" si="160"/>
        <v>44</v>
      </c>
      <c r="W214" s="197">
        <f t="shared" si="174"/>
        <v>14.33</v>
      </c>
      <c r="X214" s="158">
        <f t="shared" si="154"/>
        <v>0</v>
      </c>
      <c r="Y214" s="158">
        <v>15</v>
      </c>
      <c r="Z214" s="158">
        <f t="shared" si="161"/>
        <v>440</v>
      </c>
      <c r="AA214" s="158">
        <f t="shared" si="180"/>
        <v>455</v>
      </c>
      <c r="AC214" s="197">
        <f t="shared" si="184"/>
        <v>0</v>
      </c>
      <c r="AE214" s="202"/>
      <c r="AF214" s="203"/>
      <c r="AJ214" s="157">
        <f t="shared" si="175"/>
        <v>10</v>
      </c>
      <c r="AK214" s="157">
        <f t="shared" si="176"/>
        <v>0.75</v>
      </c>
      <c r="AL214" s="197">
        <f t="shared" si="177"/>
        <v>9</v>
      </c>
      <c r="AN214" s="197">
        <f t="shared" si="162"/>
        <v>12</v>
      </c>
      <c r="AO214" s="197">
        <f t="shared" si="181"/>
        <v>120</v>
      </c>
      <c r="AP214" s="197">
        <f t="shared" si="163"/>
        <v>0.75</v>
      </c>
      <c r="AQ214" s="197">
        <f t="shared" si="164"/>
        <v>9</v>
      </c>
      <c r="AR214" s="197">
        <f t="shared" si="165"/>
        <v>129</v>
      </c>
      <c r="AS214" s="197">
        <f t="shared" si="166"/>
        <v>14.333333333333334</v>
      </c>
      <c r="AT214" s="197">
        <f t="shared" si="155"/>
        <v>0</v>
      </c>
      <c r="AU214" s="204">
        <f t="shared" si="156"/>
        <v>0</v>
      </c>
      <c r="AV214" s="197">
        <f t="shared" si="178"/>
        <v>0</v>
      </c>
      <c r="AX214" s="194" t="s">
        <v>221</v>
      </c>
      <c r="AY214" s="209">
        <v>79.900000000000006</v>
      </c>
      <c r="AZ214" s="196" t="s">
        <v>3</v>
      </c>
      <c r="BA214" s="197">
        <v>12</v>
      </c>
      <c r="BB214" s="197">
        <v>6</v>
      </c>
      <c r="BC214" s="197">
        <v>3</v>
      </c>
      <c r="BD214" s="197">
        <f t="shared" si="182"/>
        <v>9</v>
      </c>
    </row>
    <row r="215" spans="1:56" s="197" customFormat="1" ht="27" hidden="1" customHeight="1" thickTop="1" thickBot="1">
      <c r="A215" s="169"/>
      <c r="B215" s="205"/>
      <c r="C215" s="196" t="s">
        <v>2</v>
      </c>
      <c r="D215" s="197" t="s">
        <v>256</v>
      </c>
      <c r="E215" s="188">
        <f t="shared" si="167"/>
        <v>10</v>
      </c>
      <c r="F215" s="188">
        <f t="shared" si="168"/>
        <v>3</v>
      </c>
      <c r="G215" s="197">
        <f t="shared" si="169"/>
        <v>15</v>
      </c>
      <c r="H215" s="198">
        <f t="shared" si="170"/>
        <v>0</v>
      </c>
      <c r="I215" s="199">
        <f t="shared" si="157"/>
        <v>44</v>
      </c>
      <c r="J215" s="200">
        <f t="shared" si="158"/>
        <v>10</v>
      </c>
      <c r="K215" s="192">
        <f t="shared" si="171"/>
        <v>440</v>
      </c>
      <c r="L215" s="213">
        <v>15</v>
      </c>
      <c r="M215" s="201">
        <f t="shared" si="153"/>
        <v>455</v>
      </c>
      <c r="N215" s="169">
        <v>13.17</v>
      </c>
      <c r="O215" s="197">
        <v>0</v>
      </c>
      <c r="P215" s="157">
        <v>0.25</v>
      </c>
      <c r="Q215" s="157">
        <f t="shared" si="183"/>
        <v>0.25</v>
      </c>
      <c r="R215" s="197">
        <f t="shared" si="159"/>
        <v>10</v>
      </c>
      <c r="S215" s="197">
        <f t="shared" si="172"/>
        <v>0</v>
      </c>
      <c r="T215" s="157">
        <f t="shared" si="173"/>
        <v>10.25</v>
      </c>
      <c r="U215" s="197">
        <f t="shared" si="179"/>
        <v>134.99250000000001</v>
      </c>
      <c r="V215" s="197">
        <f t="shared" si="160"/>
        <v>44</v>
      </c>
      <c r="W215" s="197">
        <f t="shared" si="174"/>
        <v>15</v>
      </c>
      <c r="X215" s="158">
        <f t="shared" si="154"/>
        <v>0</v>
      </c>
      <c r="Y215" s="158">
        <v>15</v>
      </c>
      <c r="Z215" s="158">
        <f t="shared" si="161"/>
        <v>440</v>
      </c>
      <c r="AA215" s="158">
        <f t="shared" si="180"/>
        <v>455</v>
      </c>
      <c r="AC215" s="197">
        <f t="shared" si="184"/>
        <v>0</v>
      </c>
      <c r="AE215" s="202"/>
      <c r="AF215" s="203"/>
      <c r="AJ215" s="157">
        <f t="shared" si="175"/>
        <v>10</v>
      </c>
      <c r="AK215" s="157">
        <f t="shared" si="176"/>
        <v>0.25</v>
      </c>
      <c r="AL215" s="197">
        <f t="shared" si="177"/>
        <v>3</v>
      </c>
      <c r="AN215" s="197">
        <f t="shared" si="162"/>
        <v>13.17</v>
      </c>
      <c r="AO215" s="197">
        <f t="shared" si="181"/>
        <v>131.69999999999999</v>
      </c>
      <c r="AP215" s="197">
        <f t="shared" si="163"/>
        <v>0.25</v>
      </c>
      <c r="AQ215" s="197">
        <f t="shared" si="164"/>
        <v>3.2925</v>
      </c>
      <c r="AR215" s="197">
        <f t="shared" si="165"/>
        <v>134.99249999999998</v>
      </c>
      <c r="AS215" s="197">
        <f t="shared" si="166"/>
        <v>14.999166666666664</v>
      </c>
      <c r="AT215" s="197">
        <f t="shared" si="155"/>
        <v>0</v>
      </c>
      <c r="AU215" s="204">
        <f t="shared" si="156"/>
        <v>0</v>
      </c>
      <c r="AV215" s="197">
        <f t="shared" si="178"/>
        <v>0</v>
      </c>
      <c r="AX215" s="169" t="s">
        <v>111</v>
      </c>
      <c r="AY215" s="207">
        <v>44</v>
      </c>
      <c r="AZ215" s="196" t="s">
        <v>2</v>
      </c>
      <c r="BA215" s="169">
        <v>13.17</v>
      </c>
      <c r="BB215" s="197">
        <v>0</v>
      </c>
      <c r="BC215" s="197">
        <v>3</v>
      </c>
      <c r="BD215" s="197">
        <f t="shared" si="182"/>
        <v>3</v>
      </c>
    </row>
    <row r="216" spans="1:56" s="197" customFormat="1" ht="27" hidden="1" customHeight="1" thickTop="1" thickBot="1">
      <c r="A216" s="169"/>
      <c r="B216" s="205"/>
      <c r="C216" s="196" t="s">
        <v>2</v>
      </c>
      <c r="D216" s="197" t="s">
        <v>256</v>
      </c>
      <c r="E216" s="188">
        <f t="shared" si="167"/>
        <v>11</v>
      </c>
      <c r="F216" s="188">
        <f t="shared" si="168"/>
        <v>3</v>
      </c>
      <c r="G216" s="197">
        <f t="shared" si="169"/>
        <v>16.470000000000002</v>
      </c>
      <c r="H216" s="198">
        <f t="shared" si="170"/>
        <v>0</v>
      </c>
      <c r="I216" s="199">
        <f t="shared" si="157"/>
        <v>44</v>
      </c>
      <c r="J216" s="200">
        <f t="shared" si="158"/>
        <v>10</v>
      </c>
      <c r="K216" s="192">
        <f t="shared" si="171"/>
        <v>440</v>
      </c>
      <c r="L216" s="213">
        <v>15</v>
      </c>
      <c r="M216" s="201">
        <f t="shared" si="153"/>
        <v>455</v>
      </c>
      <c r="N216" s="169">
        <v>13.17</v>
      </c>
      <c r="O216" s="197">
        <v>12</v>
      </c>
      <c r="P216" s="157">
        <v>0.25</v>
      </c>
      <c r="Q216" s="157">
        <f t="shared" si="183"/>
        <v>1.25</v>
      </c>
      <c r="R216" s="197">
        <f t="shared" si="159"/>
        <v>10</v>
      </c>
      <c r="S216" s="197">
        <f t="shared" si="172"/>
        <v>0</v>
      </c>
      <c r="T216" s="157">
        <f t="shared" si="173"/>
        <v>11.25</v>
      </c>
      <c r="U216" s="197">
        <f t="shared" si="179"/>
        <v>148.16249999999999</v>
      </c>
      <c r="V216" s="197">
        <f t="shared" si="160"/>
        <v>44</v>
      </c>
      <c r="W216" s="197">
        <f t="shared" si="174"/>
        <v>16.46</v>
      </c>
      <c r="X216" s="158">
        <f t="shared" si="154"/>
        <v>0</v>
      </c>
      <c r="Y216" s="158">
        <v>15</v>
      </c>
      <c r="Z216" s="158">
        <f t="shared" si="161"/>
        <v>440</v>
      </c>
      <c r="AA216" s="158">
        <f t="shared" si="180"/>
        <v>455</v>
      </c>
      <c r="AC216" s="197">
        <f t="shared" si="184"/>
        <v>0</v>
      </c>
      <c r="AE216" s="202"/>
      <c r="AF216" s="203"/>
      <c r="AJ216" s="157">
        <f t="shared" si="175"/>
        <v>11</v>
      </c>
      <c r="AK216" s="157">
        <f t="shared" si="176"/>
        <v>0.25</v>
      </c>
      <c r="AL216" s="197">
        <f t="shared" si="177"/>
        <v>3</v>
      </c>
      <c r="AN216" s="197">
        <f t="shared" si="162"/>
        <v>13.17</v>
      </c>
      <c r="AO216" s="197">
        <f t="shared" si="181"/>
        <v>144.87</v>
      </c>
      <c r="AP216" s="197">
        <f t="shared" si="163"/>
        <v>0.25</v>
      </c>
      <c r="AQ216" s="197">
        <f t="shared" si="164"/>
        <v>3.2925</v>
      </c>
      <c r="AR216" s="197">
        <f t="shared" si="165"/>
        <v>148.16249999999999</v>
      </c>
      <c r="AS216" s="197">
        <f t="shared" si="166"/>
        <v>16.462499999999999</v>
      </c>
      <c r="AT216" s="197">
        <f t="shared" si="155"/>
        <v>0</v>
      </c>
      <c r="AU216" s="204">
        <f t="shared" si="156"/>
        <v>0</v>
      </c>
      <c r="AV216" s="197">
        <f t="shared" si="178"/>
        <v>0</v>
      </c>
      <c r="AX216" s="169" t="s">
        <v>116</v>
      </c>
      <c r="AY216" s="207">
        <v>79.8</v>
      </c>
      <c r="AZ216" s="196" t="s">
        <v>2</v>
      </c>
      <c r="BA216" s="169">
        <v>13.17</v>
      </c>
      <c r="BB216" s="197">
        <v>12</v>
      </c>
      <c r="BC216" s="197">
        <v>3</v>
      </c>
      <c r="BD216" s="197">
        <f t="shared" si="182"/>
        <v>15</v>
      </c>
    </row>
    <row r="217" spans="1:56" s="197" customFormat="1" ht="27" hidden="1" customHeight="1" thickTop="1" thickBot="1">
      <c r="A217" s="169"/>
      <c r="B217" s="205"/>
      <c r="C217" s="196" t="s">
        <v>3</v>
      </c>
      <c r="D217" s="197" t="s">
        <v>256</v>
      </c>
      <c r="E217" s="188">
        <f t="shared" si="167"/>
        <v>10</v>
      </c>
      <c r="F217" s="188">
        <f t="shared" si="168"/>
        <v>7</v>
      </c>
      <c r="G217" s="197">
        <f t="shared" si="169"/>
        <v>14.12</v>
      </c>
      <c r="H217" s="198">
        <f t="shared" si="170"/>
        <v>0</v>
      </c>
      <c r="I217" s="199">
        <f t="shared" si="157"/>
        <v>44</v>
      </c>
      <c r="J217" s="200">
        <f t="shared" si="158"/>
        <v>10</v>
      </c>
      <c r="K217" s="192">
        <f t="shared" si="171"/>
        <v>440</v>
      </c>
      <c r="L217" s="213">
        <v>15</v>
      </c>
      <c r="M217" s="201">
        <f t="shared" si="153"/>
        <v>455</v>
      </c>
      <c r="N217" s="197">
        <v>12</v>
      </c>
      <c r="O217" s="197">
        <v>4</v>
      </c>
      <c r="P217" s="157">
        <v>0.25</v>
      </c>
      <c r="Q217" s="157">
        <f t="shared" si="183"/>
        <v>0.58333333333333326</v>
      </c>
      <c r="R217" s="197">
        <f t="shared" si="159"/>
        <v>10</v>
      </c>
      <c r="S217" s="197">
        <f t="shared" si="172"/>
        <v>0</v>
      </c>
      <c r="T217" s="157">
        <f t="shared" si="173"/>
        <v>10.583333333333334</v>
      </c>
      <c r="U217" s="197">
        <f t="shared" si="179"/>
        <v>127</v>
      </c>
      <c r="V217" s="197">
        <f t="shared" si="160"/>
        <v>44</v>
      </c>
      <c r="W217" s="197">
        <f t="shared" si="174"/>
        <v>14.11</v>
      </c>
      <c r="X217" s="158">
        <f t="shared" si="154"/>
        <v>0</v>
      </c>
      <c r="Y217" s="158">
        <v>15</v>
      </c>
      <c r="Z217" s="158">
        <f t="shared" si="161"/>
        <v>440</v>
      </c>
      <c r="AA217" s="158">
        <f t="shared" si="180"/>
        <v>455</v>
      </c>
      <c r="AC217" s="197">
        <f t="shared" si="184"/>
        <v>0</v>
      </c>
      <c r="AE217" s="202"/>
      <c r="AF217" s="203"/>
      <c r="AJ217" s="157">
        <f t="shared" si="175"/>
        <v>10</v>
      </c>
      <c r="AK217" s="157">
        <f t="shared" si="176"/>
        <v>0.58333333333333393</v>
      </c>
      <c r="AL217" s="197">
        <f t="shared" si="177"/>
        <v>7</v>
      </c>
      <c r="AN217" s="197">
        <f t="shared" si="162"/>
        <v>12</v>
      </c>
      <c r="AO217" s="197">
        <f t="shared" si="181"/>
        <v>120</v>
      </c>
      <c r="AP217" s="197">
        <f t="shared" si="163"/>
        <v>0.58333333333333337</v>
      </c>
      <c r="AQ217" s="197">
        <f t="shared" si="164"/>
        <v>7</v>
      </c>
      <c r="AR217" s="197">
        <f t="shared" si="165"/>
        <v>127</v>
      </c>
      <c r="AS217" s="197">
        <f t="shared" si="166"/>
        <v>14.111111111111111</v>
      </c>
      <c r="AT217" s="197">
        <f t="shared" si="155"/>
        <v>0</v>
      </c>
      <c r="AU217" s="204">
        <f t="shared" si="156"/>
        <v>0</v>
      </c>
      <c r="AV217" s="197">
        <f t="shared" si="178"/>
        <v>0</v>
      </c>
      <c r="AX217" s="169" t="s">
        <v>608</v>
      </c>
      <c r="AY217" s="207">
        <v>80.75</v>
      </c>
      <c r="AZ217" s="196" t="s">
        <v>3</v>
      </c>
      <c r="BA217" s="197">
        <v>12</v>
      </c>
      <c r="BB217" s="197">
        <v>4</v>
      </c>
      <c r="BC217" s="197">
        <v>3</v>
      </c>
      <c r="BD217" s="197">
        <f t="shared" si="182"/>
        <v>7</v>
      </c>
    </row>
    <row r="218" spans="1:56" s="197" customFormat="1" ht="27" hidden="1" customHeight="1" thickTop="1" thickBot="1">
      <c r="A218" s="169"/>
      <c r="B218" s="205"/>
      <c r="C218" s="196" t="s">
        <v>143</v>
      </c>
      <c r="D218" s="197" t="s">
        <v>256</v>
      </c>
      <c r="E218" s="188">
        <f t="shared" si="167"/>
        <v>11</v>
      </c>
      <c r="F218" s="188">
        <f t="shared" si="168"/>
        <v>4</v>
      </c>
      <c r="G218" s="197">
        <f t="shared" si="169"/>
        <v>16.380000000000003</v>
      </c>
      <c r="H218" s="198">
        <f t="shared" si="170"/>
        <v>0</v>
      </c>
      <c r="I218" s="199">
        <f t="shared" si="157"/>
        <v>44</v>
      </c>
      <c r="J218" s="200">
        <f t="shared" si="158"/>
        <v>10</v>
      </c>
      <c r="K218" s="192">
        <f t="shared" si="171"/>
        <v>440</v>
      </c>
      <c r="L218" s="213">
        <v>15</v>
      </c>
      <c r="M218" s="201">
        <f t="shared" si="153"/>
        <v>455</v>
      </c>
      <c r="N218" s="169">
        <v>13</v>
      </c>
      <c r="O218" s="197">
        <v>13</v>
      </c>
      <c r="P218" s="157">
        <v>0.25</v>
      </c>
      <c r="Q218" s="157">
        <f t="shared" si="183"/>
        <v>1.3333333333333333</v>
      </c>
      <c r="R218" s="197">
        <f t="shared" si="159"/>
        <v>10</v>
      </c>
      <c r="S218" s="197">
        <f t="shared" si="172"/>
        <v>0</v>
      </c>
      <c r="T218" s="157">
        <f t="shared" si="173"/>
        <v>11.333333333333334</v>
      </c>
      <c r="U218" s="197">
        <f t="shared" si="179"/>
        <v>147.33333333333334</v>
      </c>
      <c r="V218" s="197">
        <f t="shared" si="160"/>
        <v>44</v>
      </c>
      <c r="W218" s="197">
        <f t="shared" si="174"/>
        <v>16.37</v>
      </c>
      <c r="X218" s="158">
        <f t="shared" si="154"/>
        <v>0</v>
      </c>
      <c r="Y218" s="158">
        <v>15</v>
      </c>
      <c r="Z218" s="158">
        <f t="shared" si="161"/>
        <v>440</v>
      </c>
      <c r="AA218" s="158">
        <f t="shared" si="180"/>
        <v>455</v>
      </c>
      <c r="AC218" s="197">
        <f t="shared" si="184"/>
        <v>0</v>
      </c>
      <c r="AE218" s="202"/>
      <c r="AF218" s="203"/>
      <c r="AJ218" s="157">
        <f t="shared" si="175"/>
        <v>11</v>
      </c>
      <c r="AK218" s="157">
        <f t="shared" si="176"/>
        <v>0.33333333333333393</v>
      </c>
      <c r="AL218" s="197">
        <f t="shared" si="177"/>
        <v>4</v>
      </c>
      <c r="AN218" s="197">
        <f t="shared" si="162"/>
        <v>13</v>
      </c>
      <c r="AO218" s="197">
        <f t="shared" si="181"/>
        <v>143</v>
      </c>
      <c r="AP218" s="197">
        <f t="shared" si="163"/>
        <v>0.33333333333333331</v>
      </c>
      <c r="AQ218" s="197">
        <f t="shared" si="164"/>
        <v>4.333333333333333</v>
      </c>
      <c r="AR218" s="197">
        <f t="shared" si="165"/>
        <v>147.33333333333334</v>
      </c>
      <c r="AS218" s="197">
        <f t="shared" si="166"/>
        <v>16.37037037037037</v>
      </c>
      <c r="AT218" s="197">
        <f t="shared" si="155"/>
        <v>0</v>
      </c>
      <c r="AU218" s="204">
        <f t="shared" si="156"/>
        <v>0</v>
      </c>
      <c r="AV218" s="197">
        <f t="shared" si="178"/>
        <v>0</v>
      </c>
      <c r="AX218" s="169" t="s">
        <v>191</v>
      </c>
      <c r="AY218" s="207">
        <v>78.900000000000006</v>
      </c>
      <c r="AZ218" s="196" t="s">
        <v>143</v>
      </c>
      <c r="BA218" s="169">
        <v>13</v>
      </c>
      <c r="BB218" s="197">
        <v>13</v>
      </c>
      <c r="BC218" s="197">
        <v>3</v>
      </c>
      <c r="BD218" s="197">
        <f t="shared" si="182"/>
        <v>16</v>
      </c>
    </row>
    <row r="219" spans="1:56" s="197" customFormat="1" ht="27" hidden="1" customHeight="1" thickTop="1" thickBot="1">
      <c r="A219" s="169"/>
      <c r="B219" s="205"/>
      <c r="C219" s="196" t="s">
        <v>2</v>
      </c>
      <c r="D219" s="197" t="s">
        <v>256</v>
      </c>
      <c r="E219" s="188">
        <f t="shared" si="167"/>
        <v>10</v>
      </c>
      <c r="F219" s="188">
        <f t="shared" si="168"/>
        <v>7</v>
      </c>
      <c r="G219" s="197">
        <f t="shared" si="169"/>
        <v>15.49</v>
      </c>
      <c r="H219" s="198">
        <f t="shared" si="170"/>
        <v>0</v>
      </c>
      <c r="I219" s="199">
        <f t="shared" si="157"/>
        <v>44</v>
      </c>
      <c r="J219" s="200">
        <f t="shared" si="158"/>
        <v>10</v>
      </c>
      <c r="K219" s="192">
        <f t="shared" si="171"/>
        <v>440</v>
      </c>
      <c r="L219" s="213">
        <v>15</v>
      </c>
      <c r="M219" s="201">
        <f t="shared" si="153"/>
        <v>455</v>
      </c>
      <c r="N219" s="169">
        <v>13.17</v>
      </c>
      <c r="O219" s="197">
        <v>4</v>
      </c>
      <c r="P219" s="157">
        <v>0.25</v>
      </c>
      <c r="Q219" s="157">
        <f t="shared" si="183"/>
        <v>0.58333333333333326</v>
      </c>
      <c r="R219" s="197">
        <f t="shared" si="159"/>
        <v>10</v>
      </c>
      <c r="S219" s="197">
        <f t="shared" si="172"/>
        <v>0</v>
      </c>
      <c r="T219" s="157">
        <f t="shared" si="173"/>
        <v>10.583333333333334</v>
      </c>
      <c r="U219" s="197">
        <f t="shared" si="179"/>
        <v>139.38249999999999</v>
      </c>
      <c r="V219" s="197">
        <f t="shared" si="160"/>
        <v>44</v>
      </c>
      <c r="W219" s="197">
        <f t="shared" si="174"/>
        <v>15.49</v>
      </c>
      <c r="X219" s="158">
        <f t="shared" si="154"/>
        <v>0</v>
      </c>
      <c r="Y219" s="158">
        <v>15</v>
      </c>
      <c r="Z219" s="158">
        <f t="shared" si="161"/>
        <v>440</v>
      </c>
      <c r="AA219" s="158">
        <f t="shared" si="180"/>
        <v>455</v>
      </c>
      <c r="AC219" s="197">
        <f t="shared" si="184"/>
        <v>0</v>
      </c>
      <c r="AE219" s="202"/>
      <c r="AF219" s="203"/>
      <c r="AJ219" s="157">
        <f t="shared" si="175"/>
        <v>10</v>
      </c>
      <c r="AK219" s="157">
        <f t="shared" si="176"/>
        <v>0.58333333333333393</v>
      </c>
      <c r="AL219" s="197">
        <f t="shared" si="177"/>
        <v>7</v>
      </c>
      <c r="AN219" s="197">
        <f t="shared" si="162"/>
        <v>13.17</v>
      </c>
      <c r="AO219" s="197">
        <f t="shared" si="181"/>
        <v>131.69999999999999</v>
      </c>
      <c r="AP219" s="197">
        <f t="shared" si="163"/>
        <v>0.58333333333333337</v>
      </c>
      <c r="AQ219" s="197">
        <f t="shared" si="164"/>
        <v>7.6825000000000001</v>
      </c>
      <c r="AR219" s="197">
        <f t="shared" si="165"/>
        <v>139.38249999999999</v>
      </c>
      <c r="AS219" s="197">
        <f t="shared" si="166"/>
        <v>15.486944444444443</v>
      </c>
      <c r="AT219" s="197">
        <f t="shared" si="155"/>
        <v>0</v>
      </c>
      <c r="AU219" s="204">
        <f t="shared" si="156"/>
        <v>0</v>
      </c>
      <c r="AV219" s="197">
        <f t="shared" si="178"/>
        <v>0</v>
      </c>
      <c r="AX219" s="169" t="s">
        <v>609</v>
      </c>
      <c r="AY219" s="207">
        <v>27.45</v>
      </c>
      <c r="AZ219" s="196" t="s">
        <v>2</v>
      </c>
      <c r="BA219" s="169">
        <v>13.17</v>
      </c>
      <c r="BB219" s="197">
        <v>4</v>
      </c>
      <c r="BC219" s="197">
        <v>3</v>
      </c>
      <c r="BD219" s="197">
        <f t="shared" si="182"/>
        <v>7</v>
      </c>
    </row>
    <row r="220" spans="1:56" s="197" customFormat="1" ht="27" hidden="1" customHeight="1" thickTop="1" thickBot="1">
      <c r="A220" s="169"/>
      <c r="B220" s="205"/>
      <c r="C220" s="196" t="s">
        <v>3</v>
      </c>
      <c r="D220" s="197" t="s">
        <v>256</v>
      </c>
      <c r="E220" s="188">
        <f t="shared" si="167"/>
        <v>11</v>
      </c>
      <c r="F220" s="188">
        <f t="shared" si="168"/>
        <v>5</v>
      </c>
      <c r="G220" s="197">
        <f t="shared" si="169"/>
        <v>15.23</v>
      </c>
      <c r="H220" s="198">
        <f t="shared" si="170"/>
        <v>0</v>
      </c>
      <c r="I220" s="199">
        <f t="shared" si="157"/>
        <v>44</v>
      </c>
      <c r="J220" s="200">
        <f t="shared" si="158"/>
        <v>10</v>
      </c>
      <c r="K220" s="192">
        <f t="shared" si="171"/>
        <v>440</v>
      </c>
      <c r="L220" s="213">
        <v>15</v>
      </c>
      <c r="M220" s="201">
        <f t="shared" si="153"/>
        <v>455</v>
      </c>
      <c r="N220" s="197">
        <v>12</v>
      </c>
      <c r="O220" s="197">
        <v>14</v>
      </c>
      <c r="P220" s="157">
        <v>0.25</v>
      </c>
      <c r="Q220" s="157">
        <f t="shared" si="183"/>
        <v>1.4166666666666667</v>
      </c>
      <c r="R220" s="197">
        <f t="shared" si="159"/>
        <v>10</v>
      </c>
      <c r="S220" s="197">
        <f t="shared" si="172"/>
        <v>0</v>
      </c>
      <c r="T220" s="157">
        <f t="shared" si="173"/>
        <v>11.416666666666666</v>
      </c>
      <c r="U220" s="197">
        <f t="shared" si="179"/>
        <v>137</v>
      </c>
      <c r="V220" s="197">
        <f t="shared" si="160"/>
        <v>44</v>
      </c>
      <c r="W220" s="197">
        <f t="shared" si="174"/>
        <v>15.22</v>
      </c>
      <c r="X220" s="158">
        <f t="shared" si="154"/>
        <v>0</v>
      </c>
      <c r="Y220" s="158">
        <v>15</v>
      </c>
      <c r="Z220" s="158">
        <f t="shared" si="161"/>
        <v>440</v>
      </c>
      <c r="AA220" s="158">
        <f t="shared" si="180"/>
        <v>455</v>
      </c>
      <c r="AC220" s="197">
        <f t="shared" si="184"/>
        <v>0</v>
      </c>
      <c r="AE220" s="202"/>
      <c r="AF220" s="203"/>
      <c r="AJ220" s="157">
        <f t="shared" si="175"/>
        <v>11</v>
      </c>
      <c r="AK220" s="157">
        <f t="shared" si="176"/>
        <v>0.41666666666666607</v>
      </c>
      <c r="AL220" s="197">
        <f t="shared" si="177"/>
        <v>5</v>
      </c>
      <c r="AN220" s="197">
        <f t="shared" si="162"/>
        <v>12</v>
      </c>
      <c r="AO220" s="197">
        <f t="shared" si="181"/>
        <v>132</v>
      </c>
      <c r="AP220" s="197">
        <f t="shared" si="163"/>
        <v>0.41666666666666669</v>
      </c>
      <c r="AQ220" s="197">
        <f t="shared" si="164"/>
        <v>5</v>
      </c>
      <c r="AR220" s="197">
        <f t="shared" si="165"/>
        <v>137</v>
      </c>
      <c r="AS220" s="197">
        <f t="shared" si="166"/>
        <v>15.222222222222221</v>
      </c>
      <c r="AT220" s="197">
        <f t="shared" si="155"/>
        <v>0</v>
      </c>
      <c r="AU220" s="204">
        <f t="shared" si="156"/>
        <v>0</v>
      </c>
      <c r="AV220" s="197">
        <f t="shared" si="178"/>
        <v>0</v>
      </c>
      <c r="AX220" s="194" t="s">
        <v>222</v>
      </c>
      <c r="AY220" s="209">
        <v>58.9</v>
      </c>
      <c r="AZ220" s="196" t="s">
        <v>3</v>
      </c>
      <c r="BA220" s="197">
        <v>12</v>
      </c>
      <c r="BB220" s="197">
        <v>14</v>
      </c>
      <c r="BC220" s="197">
        <v>3</v>
      </c>
      <c r="BD220" s="197">
        <f t="shared" si="182"/>
        <v>17</v>
      </c>
    </row>
    <row r="221" spans="1:56" s="197" customFormat="1" ht="27" hidden="1" customHeight="1" thickTop="1" thickBot="1">
      <c r="A221" s="169"/>
      <c r="B221" s="205"/>
      <c r="C221" s="196" t="s">
        <v>2</v>
      </c>
      <c r="D221" s="197" t="s">
        <v>256</v>
      </c>
      <c r="E221" s="188">
        <f t="shared" si="167"/>
        <v>11</v>
      </c>
      <c r="F221" s="188">
        <f t="shared" si="168"/>
        <v>2</v>
      </c>
      <c r="G221" s="197">
        <f t="shared" si="169"/>
        <v>16.350000000000001</v>
      </c>
      <c r="H221" s="198">
        <f t="shared" si="170"/>
        <v>0</v>
      </c>
      <c r="I221" s="199">
        <f t="shared" si="157"/>
        <v>44</v>
      </c>
      <c r="J221" s="200">
        <f t="shared" si="158"/>
        <v>10</v>
      </c>
      <c r="K221" s="192">
        <f t="shared" si="171"/>
        <v>440</v>
      </c>
      <c r="L221" s="213">
        <v>15</v>
      </c>
      <c r="M221" s="201">
        <f t="shared" si="153"/>
        <v>455</v>
      </c>
      <c r="N221" s="169">
        <v>13.17</v>
      </c>
      <c r="O221" s="197">
        <v>11</v>
      </c>
      <c r="P221" s="157">
        <v>0.25</v>
      </c>
      <c r="Q221" s="157">
        <f t="shared" si="183"/>
        <v>1.1666666666666665</v>
      </c>
      <c r="R221" s="197">
        <f t="shared" si="159"/>
        <v>10</v>
      </c>
      <c r="S221" s="197">
        <f t="shared" si="172"/>
        <v>0</v>
      </c>
      <c r="T221" s="157">
        <f t="shared" si="173"/>
        <v>11.166666666666666</v>
      </c>
      <c r="U221" s="197">
        <f t="shared" si="179"/>
        <v>147.065</v>
      </c>
      <c r="V221" s="197">
        <f t="shared" si="160"/>
        <v>44</v>
      </c>
      <c r="W221" s="197">
        <f t="shared" si="174"/>
        <v>16.34</v>
      </c>
      <c r="X221" s="158">
        <f t="shared" si="154"/>
        <v>0</v>
      </c>
      <c r="Y221" s="158">
        <v>15</v>
      </c>
      <c r="Z221" s="158">
        <f t="shared" si="161"/>
        <v>440</v>
      </c>
      <c r="AA221" s="158">
        <f t="shared" si="180"/>
        <v>455</v>
      </c>
      <c r="AC221" s="197">
        <f t="shared" si="184"/>
        <v>0</v>
      </c>
      <c r="AE221" s="202"/>
      <c r="AF221" s="203"/>
      <c r="AJ221" s="157">
        <f t="shared" si="175"/>
        <v>11</v>
      </c>
      <c r="AK221" s="157">
        <f t="shared" si="176"/>
        <v>0.16666666666666607</v>
      </c>
      <c r="AL221" s="197">
        <f t="shared" si="177"/>
        <v>2</v>
      </c>
      <c r="AN221" s="197">
        <f t="shared" si="162"/>
        <v>13.17</v>
      </c>
      <c r="AO221" s="197">
        <f t="shared" si="181"/>
        <v>144.87</v>
      </c>
      <c r="AP221" s="197">
        <f t="shared" si="163"/>
        <v>0.16666666666666666</v>
      </c>
      <c r="AQ221" s="197">
        <f t="shared" si="164"/>
        <v>2.1949999999999998</v>
      </c>
      <c r="AR221" s="197">
        <f t="shared" si="165"/>
        <v>147.065</v>
      </c>
      <c r="AS221" s="197">
        <f t="shared" si="166"/>
        <v>16.340555555555554</v>
      </c>
      <c r="AT221" s="197">
        <f t="shared" si="155"/>
        <v>0</v>
      </c>
      <c r="AU221" s="204">
        <f t="shared" si="156"/>
        <v>0</v>
      </c>
      <c r="AV221" s="197">
        <f t="shared" si="178"/>
        <v>0</v>
      </c>
      <c r="AX221" s="169" t="s">
        <v>610</v>
      </c>
      <c r="AY221" s="207">
        <v>26.15</v>
      </c>
      <c r="AZ221" s="196" t="s">
        <v>2</v>
      </c>
      <c r="BA221" s="169">
        <v>13.17</v>
      </c>
      <c r="BB221" s="197">
        <v>11</v>
      </c>
      <c r="BC221" s="197">
        <v>3</v>
      </c>
      <c r="BD221" s="197">
        <f t="shared" si="182"/>
        <v>14</v>
      </c>
    </row>
    <row r="222" spans="1:56" s="197" customFormat="1" ht="27" hidden="1" customHeight="1" thickTop="1" thickBot="1">
      <c r="A222" s="169"/>
      <c r="B222" s="205"/>
      <c r="C222" s="196" t="s">
        <v>2</v>
      </c>
      <c r="D222" s="197" t="s">
        <v>256</v>
      </c>
      <c r="E222" s="188">
        <f t="shared" si="167"/>
        <v>11</v>
      </c>
      <c r="F222" s="188">
        <f t="shared" si="168"/>
        <v>2</v>
      </c>
      <c r="G222" s="197">
        <f t="shared" si="169"/>
        <v>16.350000000000001</v>
      </c>
      <c r="H222" s="198">
        <f t="shared" si="170"/>
        <v>0</v>
      </c>
      <c r="I222" s="199">
        <f t="shared" si="157"/>
        <v>44</v>
      </c>
      <c r="J222" s="200">
        <f t="shared" si="158"/>
        <v>10</v>
      </c>
      <c r="K222" s="192">
        <f t="shared" si="171"/>
        <v>440</v>
      </c>
      <c r="L222" s="213">
        <v>15</v>
      </c>
      <c r="M222" s="201">
        <f t="shared" si="153"/>
        <v>455</v>
      </c>
      <c r="N222" s="169">
        <v>13.17</v>
      </c>
      <c r="O222" s="197">
        <v>11</v>
      </c>
      <c r="P222" s="157">
        <v>0.25</v>
      </c>
      <c r="Q222" s="157">
        <f t="shared" si="183"/>
        <v>1.1666666666666665</v>
      </c>
      <c r="R222" s="197">
        <f t="shared" si="159"/>
        <v>10</v>
      </c>
      <c r="S222" s="197">
        <f t="shared" si="172"/>
        <v>0</v>
      </c>
      <c r="T222" s="157">
        <f t="shared" si="173"/>
        <v>11.166666666666666</v>
      </c>
      <c r="U222" s="197">
        <f t="shared" si="179"/>
        <v>147.065</v>
      </c>
      <c r="V222" s="197">
        <f t="shared" si="160"/>
        <v>44</v>
      </c>
      <c r="W222" s="197">
        <f t="shared" si="174"/>
        <v>16.34</v>
      </c>
      <c r="X222" s="158">
        <f t="shared" si="154"/>
        <v>0</v>
      </c>
      <c r="Y222" s="158">
        <v>15</v>
      </c>
      <c r="Z222" s="158">
        <f t="shared" si="161"/>
        <v>440</v>
      </c>
      <c r="AA222" s="158">
        <f t="shared" si="180"/>
        <v>455</v>
      </c>
      <c r="AC222" s="197">
        <f t="shared" si="184"/>
        <v>0</v>
      </c>
      <c r="AE222" s="202"/>
      <c r="AF222" s="203"/>
      <c r="AJ222" s="157">
        <f t="shared" si="175"/>
        <v>11</v>
      </c>
      <c r="AK222" s="157">
        <f t="shared" si="176"/>
        <v>0.16666666666666607</v>
      </c>
      <c r="AL222" s="197">
        <f t="shared" si="177"/>
        <v>2</v>
      </c>
      <c r="AN222" s="197">
        <f t="shared" si="162"/>
        <v>13.17</v>
      </c>
      <c r="AO222" s="197">
        <f t="shared" si="181"/>
        <v>144.87</v>
      </c>
      <c r="AP222" s="197">
        <f t="shared" si="163"/>
        <v>0.16666666666666666</v>
      </c>
      <c r="AQ222" s="197">
        <f t="shared" si="164"/>
        <v>2.1949999999999998</v>
      </c>
      <c r="AR222" s="197">
        <f t="shared" si="165"/>
        <v>147.065</v>
      </c>
      <c r="AS222" s="197">
        <f t="shared" si="166"/>
        <v>16.340555555555554</v>
      </c>
      <c r="AT222" s="197">
        <f t="shared" si="155"/>
        <v>0</v>
      </c>
      <c r="AU222" s="204">
        <f t="shared" si="156"/>
        <v>0</v>
      </c>
      <c r="AV222" s="197">
        <f t="shared" si="178"/>
        <v>0</v>
      </c>
      <c r="AX222" s="169" t="s">
        <v>611</v>
      </c>
      <c r="AY222" s="207">
        <v>27.45</v>
      </c>
      <c r="AZ222" s="196" t="s">
        <v>2</v>
      </c>
      <c r="BA222" s="169">
        <v>13.17</v>
      </c>
      <c r="BB222" s="197">
        <v>11</v>
      </c>
      <c r="BC222" s="197">
        <v>3</v>
      </c>
      <c r="BD222" s="197">
        <f t="shared" si="182"/>
        <v>14</v>
      </c>
    </row>
    <row r="223" spans="1:56" s="197" customFormat="1" ht="27" hidden="1" customHeight="1" thickTop="1" thickBot="1">
      <c r="A223" s="169"/>
      <c r="B223" s="205"/>
      <c r="C223" s="196" t="s">
        <v>2</v>
      </c>
      <c r="D223" s="197" t="s">
        <v>256</v>
      </c>
      <c r="E223" s="188">
        <f t="shared" si="167"/>
        <v>10</v>
      </c>
      <c r="F223" s="188">
        <f t="shared" si="168"/>
        <v>8</v>
      </c>
      <c r="G223" s="197">
        <f t="shared" si="169"/>
        <v>15.61</v>
      </c>
      <c r="H223" s="198">
        <f t="shared" si="170"/>
        <v>0</v>
      </c>
      <c r="I223" s="199">
        <f t="shared" si="157"/>
        <v>44</v>
      </c>
      <c r="J223" s="200">
        <f t="shared" si="158"/>
        <v>10</v>
      </c>
      <c r="K223" s="192">
        <f t="shared" si="171"/>
        <v>440</v>
      </c>
      <c r="L223" s="213">
        <v>15</v>
      </c>
      <c r="M223" s="201">
        <f t="shared" si="153"/>
        <v>455</v>
      </c>
      <c r="N223" s="169">
        <v>13.17</v>
      </c>
      <c r="O223" s="197">
        <v>5</v>
      </c>
      <c r="P223" s="157">
        <v>0.25</v>
      </c>
      <c r="Q223" s="157">
        <f t="shared" si="183"/>
        <v>0.66666666666666674</v>
      </c>
      <c r="R223" s="197">
        <f t="shared" si="159"/>
        <v>10</v>
      </c>
      <c r="S223" s="197">
        <f t="shared" si="172"/>
        <v>0</v>
      </c>
      <c r="T223" s="157">
        <f t="shared" si="173"/>
        <v>10.666666666666666</v>
      </c>
      <c r="U223" s="197">
        <f t="shared" si="179"/>
        <v>140.47999999999999</v>
      </c>
      <c r="V223" s="197">
        <f t="shared" si="160"/>
        <v>44</v>
      </c>
      <c r="W223" s="197">
        <f t="shared" si="174"/>
        <v>15.61</v>
      </c>
      <c r="X223" s="158">
        <f t="shared" si="154"/>
        <v>0</v>
      </c>
      <c r="Y223" s="158">
        <v>15</v>
      </c>
      <c r="Z223" s="158">
        <f t="shared" si="161"/>
        <v>440</v>
      </c>
      <c r="AA223" s="158">
        <f t="shared" si="180"/>
        <v>455</v>
      </c>
      <c r="AC223" s="197">
        <f t="shared" si="184"/>
        <v>0</v>
      </c>
      <c r="AE223" s="202"/>
      <c r="AF223" s="203"/>
      <c r="AJ223" s="157">
        <f t="shared" si="175"/>
        <v>10</v>
      </c>
      <c r="AK223" s="157">
        <f t="shared" si="176"/>
        <v>0.66666666666666607</v>
      </c>
      <c r="AL223" s="197">
        <f t="shared" si="177"/>
        <v>8</v>
      </c>
      <c r="AN223" s="197">
        <f t="shared" si="162"/>
        <v>13.17</v>
      </c>
      <c r="AO223" s="197">
        <f t="shared" si="181"/>
        <v>131.69999999999999</v>
      </c>
      <c r="AP223" s="197">
        <f t="shared" si="163"/>
        <v>0.66666666666666663</v>
      </c>
      <c r="AQ223" s="197">
        <f t="shared" si="164"/>
        <v>8.7799999999999994</v>
      </c>
      <c r="AR223" s="197">
        <f t="shared" si="165"/>
        <v>140.47999999999999</v>
      </c>
      <c r="AS223" s="197">
        <f t="shared" si="166"/>
        <v>15.608888888888888</v>
      </c>
      <c r="AT223" s="197">
        <f t="shared" si="155"/>
        <v>0</v>
      </c>
      <c r="AU223" s="204">
        <f t="shared" si="156"/>
        <v>0</v>
      </c>
      <c r="AV223" s="197">
        <f t="shared" si="178"/>
        <v>0</v>
      </c>
      <c r="AX223" s="169" t="s">
        <v>88</v>
      </c>
      <c r="AY223" s="207">
        <v>79.900000000000006</v>
      </c>
      <c r="AZ223" s="196" t="s">
        <v>2</v>
      </c>
      <c r="BA223" s="169">
        <v>13.17</v>
      </c>
      <c r="BB223" s="197">
        <v>5</v>
      </c>
      <c r="BC223" s="197">
        <v>3</v>
      </c>
      <c r="BD223" s="197">
        <f t="shared" si="182"/>
        <v>8</v>
      </c>
    </row>
    <row r="224" spans="1:56" s="197" customFormat="1" ht="27" hidden="1" customHeight="1" thickTop="1" thickBot="1">
      <c r="A224" s="169"/>
      <c r="B224" s="205"/>
      <c r="C224" s="196" t="s">
        <v>3</v>
      </c>
      <c r="D224" s="197" t="s">
        <v>256</v>
      </c>
      <c r="E224" s="188">
        <f t="shared" si="167"/>
        <v>11</v>
      </c>
      <c r="F224" s="188">
        <f t="shared" si="168"/>
        <v>0</v>
      </c>
      <c r="G224" s="197">
        <f t="shared" si="169"/>
        <v>14.67</v>
      </c>
      <c r="H224" s="198">
        <f t="shared" si="170"/>
        <v>0</v>
      </c>
      <c r="I224" s="199">
        <f t="shared" si="157"/>
        <v>44</v>
      </c>
      <c r="J224" s="200">
        <f t="shared" si="158"/>
        <v>10</v>
      </c>
      <c r="K224" s="192">
        <f t="shared" si="171"/>
        <v>440</v>
      </c>
      <c r="L224" s="213">
        <v>15</v>
      </c>
      <c r="M224" s="201">
        <f t="shared" si="153"/>
        <v>455</v>
      </c>
      <c r="N224" s="197">
        <v>12</v>
      </c>
      <c r="O224" s="197">
        <v>9</v>
      </c>
      <c r="P224" s="157">
        <v>0.25</v>
      </c>
      <c r="Q224" s="157">
        <f t="shared" si="183"/>
        <v>1</v>
      </c>
      <c r="R224" s="197">
        <f t="shared" si="159"/>
        <v>10</v>
      </c>
      <c r="S224" s="197">
        <f t="shared" si="172"/>
        <v>0</v>
      </c>
      <c r="T224" s="157">
        <f t="shared" si="173"/>
        <v>11</v>
      </c>
      <c r="U224" s="197">
        <f t="shared" si="179"/>
        <v>132</v>
      </c>
      <c r="V224" s="197">
        <f t="shared" si="160"/>
        <v>44</v>
      </c>
      <c r="W224" s="197">
        <f t="shared" si="174"/>
        <v>14.67</v>
      </c>
      <c r="X224" s="158">
        <f t="shared" si="154"/>
        <v>0</v>
      </c>
      <c r="Y224" s="158">
        <v>15</v>
      </c>
      <c r="Z224" s="158">
        <f t="shared" si="161"/>
        <v>440</v>
      </c>
      <c r="AA224" s="158">
        <f t="shared" si="180"/>
        <v>455</v>
      </c>
      <c r="AC224" s="197">
        <f t="shared" si="184"/>
        <v>0</v>
      </c>
      <c r="AE224" s="202"/>
      <c r="AF224" s="203"/>
      <c r="AJ224" s="157">
        <f t="shared" si="175"/>
        <v>11</v>
      </c>
      <c r="AK224" s="157">
        <f t="shared" si="176"/>
        <v>0</v>
      </c>
      <c r="AL224" s="197">
        <f t="shared" si="177"/>
        <v>0</v>
      </c>
      <c r="AN224" s="197">
        <f t="shared" si="162"/>
        <v>12</v>
      </c>
      <c r="AO224" s="197">
        <f t="shared" si="181"/>
        <v>132</v>
      </c>
      <c r="AP224" s="197">
        <f t="shared" si="163"/>
        <v>0</v>
      </c>
      <c r="AQ224" s="197">
        <f t="shared" si="164"/>
        <v>0</v>
      </c>
      <c r="AR224" s="197">
        <f t="shared" si="165"/>
        <v>132</v>
      </c>
      <c r="AS224" s="197">
        <f t="shared" si="166"/>
        <v>14.666666666666666</v>
      </c>
      <c r="AT224" s="197">
        <f t="shared" si="155"/>
        <v>0</v>
      </c>
      <c r="AU224" s="204">
        <f t="shared" si="156"/>
        <v>0</v>
      </c>
      <c r="AV224" s="197">
        <f t="shared" si="178"/>
        <v>0</v>
      </c>
      <c r="AX224" s="194" t="s">
        <v>223</v>
      </c>
      <c r="AY224" s="209">
        <v>58.9</v>
      </c>
      <c r="AZ224" s="196" t="s">
        <v>3</v>
      </c>
      <c r="BA224" s="197">
        <v>12</v>
      </c>
      <c r="BB224" s="197">
        <v>9</v>
      </c>
      <c r="BC224" s="197">
        <v>3</v>
      </c>
      <c r="BD224" s="197">
        <f t="shared" si="182"/>
        <v>12</v>
      </c>
    </row>
    <row r="225" spans="1:56" s="197" customFormat="1" ht="27" hidden="1" customHeight="1" thickTop="1" thickBot="1">
      <c r="A225" s="169"/>
      <c r="B225" s="205"/>
      <c r="C225" s="196" t="s">
        <v>2</v>
      </c>
      <c r="D225" s="197" t="s">
        <v>256</v>
      </c>
      <c r="E225" s="188">
        <f t="shared" si="167"/>
        <v>11</v>
      </c>
      <c r="F225" s="188">
        <f t="shared" si="168"/>
        <v>1</v>
      </c>
      <c r="G225" s="197">
        <f t="shared" si="169"/>
        <v>16.220000000000002</v>
      </c>
      <c r="H225" s="198">
        <f t="shared" si="170"/>
        <v>0</v>
      </c>
      <c r="I225" s="199">
        <f t="shared" si="157"/>
        <v>44</v>
      </c>
      <c r="J225" s="200">
        <f t="shared" si="158"/>
        <v>10</v>
      </c>
      <c r="K225" s="192">
        <f t="shared" si="171"/>
        <v>440</v>
      </c>
      <c r="L225" s="213">
        <v>15</v>
      </c>
      <c r="M225" s="201">
        <f t="shared" si="153"/>
        <v>455</v>
      </c>
      <c r="N225" s="169">
        <v>13.17</v>
      </c>
      <c r="O225" s="197">
        <v>10</v>
      </c>
      <c r="P225" s="157">
        <v>0.25</v>
      </c>
      <c r="Q225" s="157">
        <f t="shared" si="183"/>
        <v>1.0833333333333335</v>
      </c>
      <c r="R225" s="197">
        <f t="shared" si="159"/>
        <v>10</v>
      </c>
      <c r="S225" s="197">
        <f t="shared" si="172"/>
        <v>0</v>
      </c>
      <c r="T225" s="157">
        <f t="shared" si="173"/>
        <v>11.083333333333334</v>
      </c>
      <c r="U225" s="197">
        <f t="shared" si="179"/>
        <v>145.9675</v>
      </c>
      <c r="V225" s="197">
        <f t="shared" si="160"/>
        <v>44</v>
      </c>
      <c r="W225" s="197">
        <f t="shared" si="174"/>
        <v>16.22</v>
      </c>
      <c r="X225" s="158">
        <f t="shared" si="154"/>
        <v>0</v>
      </c>
      <c r="Y225" s="158">
        <v>15</v>
      </c>
      <c r="Z225" s="158">
        <f t="shared" si="161"/>
        <v>440</v>
      </c>
      <c r="AA225" s="158">
        <f t="shared" si="180"/>
        <v>455</v>
      </c>
      <c r="AC225" s="197">
        <f t="shared" si="184"/>
        <v>0</v>
      </c>
      <c r="AE225" s="202"/>
      <c r="AF225" s="203"/>
      <c r="AJ225" s="157">
        <f t="shared" si="175"/>
        <v>11</v>
      </c>
      <c r="AK225" s="157">
        <f t="shared" si="176"/>
        <v>8.3333333333333925E-2</v>
      </c>
      <c r="AL225" s="197">
        <f t="shared" si="177"/>
        <v>1</v>
      </c>
      <c r="AN225" s="197">
        <f t="shared" si="162"/>
        <v>13.17</v>
      </c>
      <c r="AO225" s="197">
        <f t="shared" si="181"/>
        <v>144.87</v>
      </c>
      <c r="AP225" s="197">
        <f t="shared" si="163"/>
        <v>8.3333333333333329E-2</v>
      </c>
      <c r="AQ225" s="197">
        <f t="shared" si="164"/>
        <v>1.0974999999999999</v>
      </c>
      <c r="AR225" s="197">
        <f t="shared" si="165"/>
        <v>145.9675</v>
      </c>
      <c r="AS225" s="197">
        <f t="shared" si="166"/>
        <v>16.218611111111112</v>
      </c>
      <c r="AT225" s="197">
        <f t="shared" si="155"/>
        <v>0</v>
      </c>
      <c r="AU225" s="204">
        <f t="shared" si="156"/>
        <v>0</v>
      </c>
      <c r="AV225" s="197">
        <f t="shared" si="178"/>
        <v>0</v>
      </c>
      <c r="AX225" s="169" t="s">
        <v>163</v>
      </c>
      <c r="AY225" s="205">
        <v>88.1</v>
      </c>
      <c r="AZ225" s="196" t="s">
        <v>2</v>
      </c>
      <c r="BA225" s="169">
        <v>13.17</v>
      </c>
      <c r="BB225" s="197">
        <v>10</v>
      </c>
      <c r="BC225" s="197">
        <v>3</v>
      </c>
      <c r="BD225" s="197">
        <f t="shared" si="182"/>
        <v>13</v>
      </c>
    </row>
    <row r="226" spans="1:56" s="197" customFormat="1" ht="27" hidden="1" customHeight="1" thickTop="1" thickBot="1">
      <c r="A226" s="169"/>
      <c r="B226" s="205"/>
      <c r="C226" s="196" t="s">
        <v>2</v>
      </c>
      <c r="D226" s="197" t="s">
        <v>256</v>
      </c>
      <c r="E226" s="188">
        <f t="shared" si="167"/>
        <v>10</v>
      </c>
      <c r="F226" s="188">
        <f t="shared" si="168"/>
        <v>7</v>
      </c>
      <c r="G226" s="197">
        <f t="shared" si="169"/>
        <v>15.49</v>
      </c>
      <c r="H226" s="198">
        <f t="shared" si="170"/>
        <v>0</v>
      </c>
      <c r="I226" s="199">
        <f t="shared" si="157"/>
        <v>44</v>
      </c>
      <c r="J226" s="200">
        <f t="shared" si="158"/>
        <v>10</v>
      </c>
      <c r="K226" s="192">
        <f t="shared" si="171"/>
        <v>440</v>
      </c>
      <c r="L226" s="213">
        <v>15</v>
      </c>
      <c r="M226" s="201">
        <f t="shared" si="153"/>
        <v>455</v>
      </c>
      <c r="N226" s="169">
        <v>13.17</v>
      </c>
      <c r="O226" s="197">
        <v>4</v>
      </c>
      <c r="P226" s="157">
        <v>0.25</v>
      </c>
      <c r="Q226" s="157">
        <f t="shared" si="183"/>
        <v>0.58333333333333326</v>
      </c>
      <c r="R226" s="197">
        <f t="shared" si="159"/>
        <v>10</v>
      </c>
      <c r="S226" s="197">
        <f t="shared" si="172"/>
        <v>0</v>
      </c>
      <c r="T226" s="157">
        <f t="shared" si="173"/>
        <v>10.583333333333334</v>
      </c>
      <c r="U226" s="197">
        <f t="shared" si="179"/>
        <v>139.38249999999999</v>
      </c>
      <c r="V226" s="197">
        <f t="shared" si="160"/>
        <v>44</v>
      </c>
      <c r="W226" s="197">
        <f t="shared" si="174"/>
        <v>15.49</v>
      </c>
      <c r="X226" s="158">
        <f t="shared" si="154"/>
        <v>0</v>
      </c>
      <c r="Y226" s="158">
        <v>15</v>
      </c>
      <c r="Z226" s="158">
        <f t="shared" si="161"/>
        <v>440</v>
      </c>
      <c r="AA226" s="158">
        <f t="shared" si="180"/>
        <v>455</v>
      </c>
      <c r="AC226" s="197">
        <f t="shared" si="184"/>
        <v>0</v>
      </c>
      <c r="AE226" s="202"/>
      <c r="AF226" s="203"/>
      <c r="AJ226" s="157">
        <f t="shared" si="175"/>
        <v>10</v>
      </c>
      <c r="AK226" s="157">
        <f t="shared" si="176"/>
        <v>0.58333333333333393</v>
      </c>
      <c r="AL226" s="197">
        <f t="shared" si="177"/>
        <v>7</v>
      </c>
      <c r="AN226" s="197">
        <f t="shared" si="162"/>
        <v>13.17</v>
      </c>
      <c r="AO226" s="197">
        <f t="shared" si="181"/>
        <v>131.69999999999999</v>
      </c>
      <c r="AP226" s="197">
        <f t="shared" si="163"/>
        <v>0.58333333333333337</v>
      </c>
      <c r="AQ226" s="197">
        <f t="shared" si="164"/>
        <v>7.6825000000000001</v>
      </c>
      <c r="AR226" s="197">
        <f t="shared" si="165"/>
        <v>139.38249999999999</v>
      </c>
      <c r="AS226" s="197">
        <f t="shared" si="166"/>
        <v>15.486944444444443</v>
      </c>
      <c r="AT226" s="197">
        <f t="shared" si="155"/>
        <v>0</v>
      </c>
      <c r="AU226" s="204">
        <f t="shared" si="156"/>
        <v>0</v>
      </c>
      <c r="AV226" s="197">
        <f t="shared" si="178"/>
        <v>0</v>
      </c>
      <c r="AX226" s="169" t="s">
        <v>109</v>
      </c>
      <c r="AY226" s="207">
        <v>51.55</v>
      </c>
      <c r="AZ226" s="196" t="s">
        <v>2</v>
      </c>
      <c r="BA226" s="169">
        <v>13.17</v>
      </c>
      <c r="BB226" s="197">
        <v>4</v>
      </c>
      <c r="BC226" s="197">
        <v>3</v>
      </c>
      <c r="BD226" s="197">
        <f t="shared" si="182"/>
        <v>7</v>
      </c>
    </row>
    <row r="227" spans="1:56" s="197" customFormat="1" ht="27" hidden="1" customHeight="1" thickTop="1" thickBot="1">
      <c r="A227" s="169"/>
      <c r="B227" s="205"/>
      <c r="C227" s="196" t="s">
        <v>3</v>
      </c>
      <c r="D227" s="197" t="s">
        <v>256</v>
      </c>
      <c r="E227" s="188">
        <f t="shared" si="167"/>
        <v>10</v>
      </c>
      <c r="F227" s="188">
        <f t="shared" si="168"/>
        <v>9</v>
      </c>
      <c r="G227" s="197">
        <f t="shared" si="169"/>
        <v>14.34</v>
      </c>
      <c r="H227" s="198">
        <f t="shared" si="170"/>
        <v>0</v>
      </c>
      <c r="I227" s="199">
        <f t="shared" si="157"/>
        <v>44</v>
      </c>
      <c r="J227" s="200">
        <f t="shared" si="158"/>
        <v>10</v>
      </c>
      <c r="K227" s="192">
        <f t="shared" si="171"/>
        <v>440</v>
      </c>
      <c r="L227" s="213">
        <v>15</v>
      </c>
      <c r="M227" s="201">
        <f t="shared" si="153"/>
        <v>455</v>
      </c>
      <c r="N227" s="197">
        <v>12</v>
      </c>
      <c r="O227" s="197">
        <v>6</v>
      </c>
      <c r="P227" s="157">
        <v>0.25</v>
      </c>
      <c r="Q227" s="157">
        <f t="shared" si="183"/>
        <v>0.75</v>
      </c>
      <c r="R227" s="197">
        <f t="shared" si="159"/>
        <v>10</v>
      </c>
      <c r="S227" s="197">
        <f t="shared" si="172"/>
        <v>0</v>
      </c>
      <c r="T227" s="157">
        <f t="shared" si="173"/>
        <v>10.75</v>
      </c>
      <c r="U227" s="197">
        <f t="shared" si="179"/>
        <v>129</v>
      </c>
      <c r="V227" s="197">
        <f t="shared" si="160"/>
        <v>44</v>
      </c>
      <c r="W227" s="197">
        <f t="shared" si="174"/>
        <v>14.33</v>
      </c>
      <c r="X227" s="158">
        <f t="shared" si="154"/>
        <v>0</v>
      </c>
      <c r="Y227" s="158">
        <v>15</v>
      </c>
      <c r="Z227" s="158">
        <f t="shared" si="161"/>
        <v>440</v>
      </c>
      <c r="AA227" s="158">
        <f t="shared" si="180"/>
        <v>455</v>
      </c>
      <c r="AC227" s="197">
        <f t="shared" si="184"/>
        <v>0</v>
      </c>
      <c r="AE227" s="202"/>
      <c r="AF227" s="203"/>
      <c r="AJ227" s="157">
        <f t="shared" si="175"/>
        <v>10</v>
      </c>
      <c r="AK227" s="157">
        <f t="shared" si="176"/>
        <v>0.75</v>
      </c>
      <c r="AL227" s="197">
        <f t="shared" si="177"/>
        <v>9</v>
      </c>
      <c r="AN227" s="197">
        <f t="shared" si="162"/>
        <v>12</v>
      </c>
      <c r="AO227" s="197">
        <f t="shared" si="181"/>
        <v>120</v>
      </c>
      <c r="AP227" s="197">
        <f t="shared" si="163"/>
        <v>0.75</v>
      </c>
      <c r="AQ227" s="197">
        <f t="shared" si="164"/>
        <v>9</v>
      </c>
      <c r="AR227" s="197">
        <f t="shared" si="165"/>
        <v>129</v>
      </c>
      <c r="AS227" s="197">
        <f t="shared" si="166"/>
        <v>14.333333333333334</v>
      </c>
      <c r="AT227" s="197">
        <f t="shared" si="155"/>
        <v>0</v>
      </c>
      <c r="AU227" s="204">
        <f t="shared" si="156"/>
        <v>0</v>
      </c>
      <c r="AV227" s="197">
        <f t="shared" si="178"/>
        <v>0</v>
      </c>
      <c r="AX227" s="169" t="s">
        <v>128</v>
      </c>
      <c r="AY227" s="207">
        <v>79.7</v>
      </c>
      <c r="AZ227" s="196" t="s">
        <v>3</v>
      </c>
      <c r="BA227" s="197">
        <v>12</v>
      </c>
      <c r="BB227" s="197">
        <v>6</v>
      </c>
      <c r="BC227" s="197">
        <v>3</v>
      </c>
      <c r="BD227" s="197">
        <f t="shared" si="182"/>
        <v>9</v>
      </c>
    </row>
    <row r="228" spans="1:56" s="197" customFormat="1" ht="27" hidden="1" customHeight="1" thickTop="1" thickBot="1">
      <c r="A228" s="169"/>
      <c r="B228" s="205"/>
      <c r="C228" s="196" t="s">
        <v>2</v>
      </c>
      <c r="D228" s="197" t="s">
        <v>256</v>
      </c>
      <c r="E228" s="188">
        <f t="shared" si="167"/>
        <v>10</v>
      </c>
      <c r="F228" s="188">
        <f t="shared" si="168"/>
        <v>3</v>
      </c>
      <c r="G228" s="197">
        <f t="shared" si="169"/>
        <v>15</v>
      </c>
      <c r="H228" s="198">
        <f t="shared" si="170"/>
        <v>0</v>
      </c>
      <c r="I228" s="199">
        <f t="shared" si="157"/>
        <v>44</v>
      </c>
      <c r="J228" s="200">
        <f t="shared" si="158"/>
        <v>10</v>
      </c>
      <c r="K228" s="192">
        <f t="shared" si="171"/>
        <v>440</v>
      </c>
      <c r="L228" s="213">
        <v>15</v>
      </c>
      <c r="M228" s="201">
        <f t="shared" si="153"/>
        <v>455</v>
      </c>
      <c r="N228" s="169">
        <v>13.17</v>
      </c>
      <c r="P228" s="157">
        <v>0.25</v>
      </c>
      <c r="Q228" s="157">
        <f t="shared" si="183"/>
        <v>0.25</v>
      </c>
      <c r="R228" s="197">
        <f t="shared" si="159"/>
        <v>10</v>
      </c>
      <c r="S228" s="197">
        <f t="shared" si="172"/>
        <v>0</v>
      </c>
      <c r="T228" s="157">
        <f t="shared" si="173"/>
        <v>10.25</v>
      </c>
      <c r="U228" s="197">
        <f t="shared" si="179"/>
        <v>134.99250000000001</v>
      </c>
      <c r="V228" s="197">
        <f t="shared" si="160"/>
        <v>44</v>
      </c>
      <c r="W228" s="197">
        <f t="shared" si="174"/>
        <v>15</v>
      </c>
      <c r="X228" s="158">
        <f t="shared" si="154"/>
        <v>0</v>
      </c>
      <c r="Y228" s="158">
        <v>15</v>
      </c>
      <c r="Z228" s="158">
        <f t="shared" si="161"/>
        <v>440</v>
      </c>
      <c r="AA228" s="158">
        <f t="shared" si="180"/>
        <v>455</v>
      </c>
      <c r="AC228" s="197">
        <f t="shared" si="184"/>
        <v>0</v>
      </c>
      <c r="AE228" s="202"/>
      <c r="AF228" s="203"/>
      <c r="AJ228" s="157">
        <f t="shared" si="175"/>
        <v>10</v>
      </c>
      <c r="AK228" s="157">
        <f t="shared" si="176"/>
        <v>0.25</v>
      </c>
      <c r="AL228" s="197">
        <f t="shared" si="177"/>
        <v>3</v>
      </c>
      <c r="AN228" s="197">
        <f t="shared" si="162"/>
        <v>13.17</v>
      </c>
      <c r="AO228" s="197">
        <f t="shared" si="181"/>
        <v>131.69999999999999</v>
      </c>
      <c r="AP228" s="197">
        <f t="shared" si="163"/>
        <v>0.25</v>
      </c>
      <c r="AQ228" s="197">
        <f t="shared" si="164"/>
        <v>3.2925</v>
      </c>
      <c r="AR228" s="197">
        <f t="shared" si="165"/>
        <v>134.99249999999998</v>
      </c>
      <c r="AS228" s="197">
        <f t="shared" si="166"/>
        <v>14.999166666666664</v>
      </c>
      <c r="AT228" s="197">
        <f t="shared" si="155"/>
        <v>0</v>
      </c>
      <c r="AU228" s="204">
        <f t="shared" si="156"/>
        <v>0</v>
      </c>
      <c r="AV228" s="197">
        <f t="shared" si="178"/>
        <v>0</v>
      </c>
      <c r="AX228" s="194" t="s">
        <v>231</v>
      </c>
      <c r="AY228" s="208">
        <v>63.9</v>
      </c>
      <c r="AZ228" s="196" t="s">
        <v>2</v>
      </c>
      <c r="BA228" s="169">
        <v>13.17</v>
      </c>
      <c r="BC228" s="197">
        <v>3</v>
      </c>
      <c r="BD228" s="197">
        <f t="shared" si="182"/>
        <v>3</v>
      </c>
    </row>
    <row r="229" spans="1:56" s="197" customFormat="1" ht="27" hidden="1" customHeight="1" thickTop="1" thickBot="1">
      <c r="A229" s="169"/>
      <c r="B229" s="205"/>
      <c r="C229" s="196" t="s">
        <v>2</v>
      </c>
      <c r="D229" s="197" t="s">
        <v>256</v>
      </c>
      <c r="E229" s="188">
        <f t="shared" si="167"/>
        <v>10</v>
      </c>
      <c r="F229" s="188">
        <f t="shared" si="168"/>
        <v>6</v>
      </c>
      <c r="G229" s="197">
        <f t="shared" si="169"/>
        <v>15.37</v>
      </c>
      <c r="H229" s="198">
        <f t="shared" si="170"/>
        <v>0</v>
      </c>
      <c r="I229" s="199">
        <f t="shared" si="157"/>
        <v>44</v>
      </c>
      <c r="J229" s="200">
        <f t="shared" si="158"/>
        <v>10</v>
      </c>
      <c r="K229" s="192">
        <f t="shared" si="171"/>
        <v>440</v>
      </c>
      <c r="L229" s="213">
        <v>15</v>
      </c>
      <c r="M229" s="201">
        <f t="shared" si="153"/>
        <v>455</v>
      </c>
      <c r="N229" s="169">
        <v>13.17</v>
      </c>
      <c r="O229" s="197">
        <v>3</v>
      </c>
      <c r="P229" s="157">
        <v>0.25</v>
      </c>
      <c r="Q229" s="157">
        <f t="shared" si="183"/>
        <v>0.5</v>
      </c>
      <c r="R229" s="197">
        <f t="shared" si="159"/>
        <v>10</v>
      </c>
      <c r="S229" s="197">
        <f t="shared" si="172"/>
        <v>0</v>
      </c>
      <c r="T229" s="157">
        <f t="shared" si="173"/>
        <v>10.5</v>
      </c>
      <c r="U229" s="197">
        <f t="shared" si="179"/>
        <v>138.285</v>
      </c>
      <c r="V229" s="197">
        <f t="shared" si="160"/>
        <v>44</v>
      </c>
      <c r="W229" s="197">
        <f t="shared" si="174"/>
        <v>15.37</v>
      </c>
      <c r="X229" s="158">
        <f t="shared" si="154"/>
        <v>0</v>
      </c>
      <c r="Y229" s="158">
        <v>15</v>
      </c>
      <c r="Z229" s="158">
        <f t="shared" si="161"/>
        <v>440</v>
      </c>
      <c r="AA229" s="158">
        <f t="shared" si="180"/>
        <v>455</v>
      </c>
      <c r="AC229" s="197">
        <f t="shared" si="184"/>
        <v>0</v>
      </c>
      <c r="AE229" s="206"/>
      <c r="AJ229" s="157">
        <f t="shared" si="175"/>
        <v>10</v>
      </c>
      <c r="AK229" s="157">
        <f t="shared" si="176"/>
        <v>0.5</v>
      </c>
      <c r="AL229" s="197">
        <f t="shared" si="177"/>
        <v>6</v>
      </c>
      <c r="AN229" s="197">
        <f t="shared" si="162"/>
        <v>13.17</v>
      </c>
      <c r="AO229" s="197">
        <f t="shared" si="181"/>
        <v>131.69999999999999</v>
      </c>
      <c r="AP229" s="197">
        <f t="shared" si="163"/>
        <v>0.5</v>
      </c>
      <c r="AQ229" s="197">
        <f t="shared" si="164"/>
        <v>6.585</v>
      </c>
      <c r="AR229" s="197">
        <f t="shared" si="165"/>
        <v>138.285</v>
      </c>
      <c r="AS229" s="197">
        <f t="shared" si="166"/>
        <v>15.365</v>
      </c>
      <c r="AT229" s="197">
        <f t="shared" si="155"/>
        <v>0</v>
      </c>
      <c r="AU229" s="204">
        <f t="shared" si="156"/>
        <v>0</v>
      </c>
      <c r="AV229" s="197">
        <f t="shared" si="178"/>
        <v>0</v>
      </c>
      <c r="AX229" s="169" t="s">
        <v>612</v>
      </c>
      <c r="AY229" s="207">
        <v>27.45</v>
      </c>
      <c r="AZ229" s="196" t="s">
        <v>2</v>
      </c>
      <c r="BA229" s="169">
        <v>13.17</v>
      </c>
      <c r="BB229" s="197">
        <v>3</v>
      </c>
      <c r="BC229" s="197">
        <v>3</v>
      </c>
      <c r="BD229" s="197">
        <f t="shared" si="182"/>
        <v>6</v>
      </c>
    </row>
    <row r="230" spans="1:56" s="197" customFormat="1" ht="27" hidden="1" customHeight="1" thickTop="1" thickBot="1">
      <c r="A230" s="169"/>
      <c r="B230" s="205"/>
      <c r="C230" s="196" t="s">
        <v>2</v>
      </c>
      <c r="D230" s="197" t="s">
        <v>256</v>
      </c>
      <c r="E230" s="188">
        <f t="shared" si="167"/>
        <v>10</v>
      </c>
      <c r="F230" s="188">
        <f t="shared" si="168"/>
        <v>3</v>
      </c>
      <c r="G230" s="197">
        <f t="shared" si="169"/>
        <v>15</v>
      </c>
      <c r="H230" s="198">
        <f t="shared" si="170"/>
        <v>0</v>
      </c>
      <c r="I230" s="199">
        <f t="shared" si="157"/>
        <v>44</v>
      </c>
      <c r="J230" s="200">
        <f t="shared" si="158"/>
        <v>10</v>
      </c>
      <c r="K230" s="192">
        <f t="shared" si="171"/>
        <v>440</v>
      </c>
      <c r="L230" s="213">
        <v>15</v>
      </c>
      <c r="M230" s="201">
        <f t="shared" si="153"/>
        <v>455</v>
      </c>
      <c r="N230" s="169">
        <v>13.17</v>
      </c>
      <c r="O230" s="197">
        <v>0</v>
      </c>
      <c r="P230" s="157">
        <v>0.25</v>
      </c>
      <c r="Q230" s="157">
        <f t="shared" si="183"/>
        <v>0.25</v>
      </c>
      <c r="R230" s="197">
        <f t="shared" si="159"/>
        <v>10</v>
      </c>
      <c r="S230" s="197">
        <f t="shared" si="172"/>
        <v>0</v>
      </c>
      <c r="T230" s="157">
        <f t="shared" si="173"/>
        <v>10.25</v>
      </c>
      <c r="U230" s="197">
        <f t="shared" si="179"/>
        <v>134.99250000000001</v>
      </c>
      <c r="V230" s="197">
        <f t="shared" si="160"/>
        <v>44</v>
      </c>
      <c r="W230" s="197">
        <f t="shared" si="174"/>
        <v>15</v>
      </c>
      <c r="X230" s="158">
        <f t="shared" si="154"/>
        <v>0</v>
      </c>
      <c r="Y230" s="158">
        <v>15</v>
      </c>
      <c r="Z230" s="158">
        <f t="shared" si="161"/>
        <v>440</v>
      </c>
      <c r="AA230" s="158">
        <f t="shared" si="180"/>
        <v>455</v>
      </c>
      <c r="AC230" s="197">
        <f t="shared" si="184"/>
        <v>0</v>
      </c>
      <c r="AE230" s="202"/>
      <c r="AF230" s="203"/>
      <c r="AJ230" s="157">
        <f t="shared" si="175"/>
        <v>10</v>
      </c>
      <c r="AK230" s="157">
        <f t="shared" si="176"/>
        <v>0.25</v>
      </c>
      <c r="AL230" s="197">
        <f t="shared" si="177"/>
        <v>3</v>
      </c>
      <c r="AN230" s="197">
        <f t="shared" si="162"/>
        <v>13.17</v>
      </c>
      <c r="AO230" s="197">
        <f t="shared" si="181"/>
        <v>131.69999999999999</v>
      </c>
      <c r="AP230" s="197">
        <f t="shared" si="163"/>
        <v>0.25</v>
      </c>
      <c r="AQ230" s="197">
        <f t="shared" si="164"/>
        <v>3.2925</v>
      </c>
      <c r="AR230" s="197">
        <f t="shared" si="165"/>
        <v>134.99249999999998</v>
      </c>
      <c r="AS230" s="197">
        <f t="shared" si="166"/>
        <v>14.999166666666664</v>
      </c>
      <c r="AT230" s="197">
        <f t="shared" si="155"/>
        <v>0</v>
      </c>
      <c r="AU230" s="204">
        <f t="shared" si="156"/>
        <v>0</v>
      </c>
      <c r="AV230" s="197">
        <f t="shared" si="178"/>
        <v>0</v>
      </c>
      <c r="AX230" s="169" t="s">
        <v>41</v>
      </c>
      <c r="AY230" s="205">
        <v>30.05</v>
      </c>
      <c r="AZ230" s="196" t="s">
        <v>2</v>
      </c>
      <c r="BA230" s="169">
        <v>13.17</v>
      </c>
      <c r="BB230" s="197">
        <v>0</v>
      </c>
      <c r="BC230" s="197">
        <v>3</v>
      </c>
      <c r="BD230" s="197">
        <f t="shared" si="182"/>
        <v>3</v>
      </c>
    </row>
    <row r="231" spans="1:56" s="197" customFormat="1" ht="27" hidden="1" customHeight="1" thickTop="1" thickBot="1">
      <c r="A231" s="169"/>
      <c r="B231" s="205"/>
      <c r="C231" s="196" t="s">
        <v>3</v>
      </c>
      <c r="D231" s="197" t="s">
        <v>256</v>
      </c>
      <c r="E231" s="188">
        <f t="shared" si="167"/>
        <v>10</v>
      </c>
      <c r="F231" s="188">
        <f t="shared" si="168"/>
        <v>3</v>
      </c>
      <c r="G231" s="197">
        <f t="shared" si="169"/>
        <v>13.67</v>
      </c>
      <c r="H231" s="198">
        <f t="shared" si="170"/>
        <v>0</v>
      </c>
      <c r="I231" s="199">
        <f t="shared" si="157"/>
        <v>44</v>
      </c>
      <c r="J231" s="200">
        <f t="shared" si="158"/>
        <v>10</v>
      </c>
      <c r="K231" s="192">
        <f t="shared" si="171"/>
        <v>440</v>
      </c>
      <c r="L231" s="213">
        <v>15</v>
      </c>
      <c r="M231" s="201">
        <f t="shared" si="153"/>
        <v>455</v>
      </c>
      <c r="N231" s="197">
        <v>12</v>
      </c>
      <c r="O231" s="197">
        <v>0</v>
      </c>
      <c r="P231" s="157">
        <v>0.25</v>
      </c>
      <c r="Q231" s="157">
        <f t="shared" si="183"/>
        <v>0.25</v>
      </c>
      <c r="R231" s="197">
        <f t="shared" si="159"/>
        <v>10</v>
      </c>
      <c r="S231" s="197">
        <f t="shared" si="172"/>
        <v>0</v>
      </c>
      <c r="T231" s="157">
        <f t="shared" si="173"/>
        <v>10.25</v>
      </c>
      <c r="U231" s="197">
        <f t="shared" si="179"/>
        <v>123</v>
      </c>
      <c r="V231" s="197">
        <f t="shared" si="160"/>
        <v>44</v>
      </c>
      <c r="W231" s="197">
        <f t="shared" si="174"/>
        <v>13.67</v>
      </c>
      <c r="X231" s="158">
        <f t="shared" si="154"/>
        <v>0</v>
      </c>
      <c r="Y231" s="158">
        <v>15</v>
      </c>
      <c r="Z231" s="158">
        <f t="shared" si="161"/>
        <v>440</v>
      </c>
      <c r="AA231" s="158">
        <f t="shared" si="180"/>
        <v>455</v>
      </c>
      <c r="AC231" s="197">
        <f t="shared" si="184"/>
        <v>0</v>
      </c>
      <c r="AE231" s="202"/>
      <c r="AF231" s="203"/>
      <c r="AJ231" s="157">
        <f t="shared" si="175"/>
        <v>10</v>
      </c>
      <c r="AK231" s="157">
        <f t="shared" si="176"/>
        <v>0.25</v>
      </c>
      <c r="AL231" s="197">
        <f t="shared" si="177"/>
        <v>3</v>
      </c>
      <c r="AN231" s="197">
        <f t="shared" si="162"/>
        <v>12</v>
      </c>
      <c r="AO231" s="197">
        <f t="shared" si="181"/>
        <v>120</v>
      </c>
      <c r="AP231" s="197">
        <f t="shared" si="163"/>
        <v>0.25</v>
      </c>
      <c r="AQ231" s="197">
        <f t="shared" si="164"/>
        <v>3</v>
      </c>
      <c r="AR231" s="197">
        <f t="shared" si="165"/>
        <v>123</v>
      </c>
      <c r="AS231" s="197">
        <f t="shared" si="166"/>
        <v>13.666666666666666</v>
      </c>
      <c r="AT231" s="197">
        <f t="shared" si="155"/>
        <v>0</v>
      </c>
      <c r="AU231" s="204">
        <f t="shared" si="156"/>
        <v>0</v>
      </c>
      <c r="AV231" s="197">
        <f t="shared" si="178"/>
        <v>0</v>
      </c>
      <c r="AX231" s="169" t="s">
        <v>42</v>
      </c>
      <c r="AY231" s="205">
        <v>40.450000000000003</v>
      </c>
      <c r="AZ231" s="196" t="s">
        <v>3</v>
      </c>
      <c r="BA231" s="197">
        <v>12</v>
      </c>
      <c r="BB231" s="197">
        <v>0</v>
      </c>
      <c r="BC231" s="197">
        <v>3</v>
      </c>
      <c r="BD231" s="197">
        <f t="shared" si="182"/>
        <v>3</v>
      </c>
    </row>
    <row r="232" spans="1:56" s="197" customFormat="1" ht="27" hidden="1" customHeight="1" thickTop="1" thickBot="1">
      <c r="A232" s="169"/>
      <c r="B232" s="205"/>
      <c r="C232" s="196" t="s">
        <v>3</v>
      </c>
      <c r="D232" s="197" t="s">
        <v>256</v>
      </c>
      <c r="E232" s="188">
        <f t="shared" si="167"/>
        <v>10</v>
      </c>
      <c r="F232" s="188">
        <f t="shared" si="168"/>
        <v>5</v>
      </c>
      <c r="G232" s="197">
        <f t="shared" si="169"/>
        <v>13.89</v>
      </c>
      <c r="H232" s="198">
        <f t="shared" si="170"/>
        <v>0</v>
      </c>
      <c r="I232" s="199">
        <f t="shared" si="157"/>
        <v>44</v>
      </c>
      <c r="J232" s="200">
        <f t="shared" si="158"/>
        <v>10</v>
      </c>
      <c r="K232" s="192">
        <f t="shared" si="171"/>
        <v>440</v>
      </c>
      <c r="L232" s="213">
        <v>15</v>
      </c>
      <c r="M232" s="201">
        <f t="shared" si="153"/>
        <v>455</v>
      </c>
      <c r="N232" s="197">
        <v>12</v>
      </c>
      <c r="O232" s="197">
        <v>2</v>
      </c>
      <c r="P232" s="157">
        <v>0.25</v>
      </c>
      <c r="Q232" s="157">
        <f t="shared" si="183"/>
        <v>0.41666666666666663</v>
      </c>
      <c r="R232" s="197">
        <f t="shared" si="159"/>
        <v>10</v>
      </c>
      <c r="S232" s="197">
        <f t="shared" si="172"/>
        <v>0</v>
      </c>
      <c r="T232" s="157">
        <f t="shared" si="173"/>
        <v>10.416666666666666</v>
      </c>
      <c r="U232" s="197">
        <f t="shared" si="179"/>
        <v>125</v>
      </c>
      <c r="V232" s="197">
        <f t="shared" si="160"/>
        <v>44</v>
      </c>
      <c r="W232" s="197">
        <f t="shared" si="174"/>
        <v>13.89</v>
      </c>
      <c r="X232" s="158">
        <f t="shared" si="154"/>
        <v>0</v>
      </c>
      <c r="Y232" s="158">
        <v>15</v>
      </c>
      <c r="Z232" s="158">
        <f t="shared" si="161"/>
        <v>440</v>
      </c>
      <c r="AA232" s="158">
        <f t="shared" si="180"/>
        <v>455</v>
      </c>
      <c r="AC232" s="197">
        <f t="shared" si="184"/>
        <v>0</v>
      </c>
      <c r="AE232" s="202"/>
      <c r="AF232" s="203"/>
      <c r="AJ232" s="157">
        <f t="shared" si="175"/>
        <v>10</v>
      </c>
      <c r="AK232" s="157">
        <f t="shared" si="176"/>
        <v>0.41666666666666607</v>
      </c>
      <c r="AL232" s="197">
        <f t="shared" si="177"/>
        <v>5</v>
      </c>
      <c r="AN232" s="197">
        <f t="shared" si="162"/>
        <v>12</v>
      </c>
      <c r="AO232" s="197">
        <f t="shared" si="181"/>
        <v>120</v>
      </c>
      <c r="AP232" s="197">
        <f t="shared" si="163"/>
        <v>0.41666666666666669</v>
      </c>
      <c r="AQ232" s="197">
        <f t="shared" si="164"/>
        <v>5</v>
      </c>
      <c r="AR232" s="197">
        <f t="shared" si="165"/>
        <v>125</v>
      </c>
      <c r="AS232" s="197">
        <f t="shared" si="166"/>
        <v>13.888888888888889</v>
      </c>
      <c r="AT232" s="197">
        <f t="shared" si="155"/>
        <v>0</v>
      </c>
      <c r="AU232" s="204">
        <f t="shared" si="156"/>
        <v>0</v>
      </c>
      <c r="AV232" s="197">
        <f t="shared" si="178"/>
        <v>0</v>
      </c>
      <c r="AX232" s="169" t="s">
        <v>94</v>
      </c>
      <c r="AY232" s="207">
        <v>79.7</v>
      </c>
      <c r="AZ232" s="196" t="s">
        <v>3</v>
      </c>
      <c r="BA232" s="197">
        <v>12</v>
      </c>
      <c r="BB232" s="197">
        <v>2</v>
      </c>
      <c r="BC232" s="197">
        <v>3</v>
      </c>
      <c r="BD232" s="197">
        <f t="shared" si="182"/>
        <v>5</v>
      </c>
    </row>
    <row r="233" spans="1:56" s="197" customFormat="1" ht="27" hidden="1" customHeight="1" thickTop="1" thickBot="1">
      <c r="A233" s="169"/>
      <c r="B233" s="205"/>
      <c r="C233" s="196" t="s">
        <v>2</v>
      </c>
      <c r="D233" s="197" t="s">
        <v>256</v>
      </c>
      <c r="E233" s="188">
        <f t="shared" si="167"/>
        <v>11</v>
      </c>
      <c r="F233" s="188">
        <f t="shared" si="168"/>
        <v>1</v>
      </c>
      <c r="G233" s="197">
        <f t="shared" si="169"/>
        <v>16.220000000000002</v>
      </c>
      <c r="H233" s="198">
        <f t="shared" si="170"/>
        <v>0</v>
      </c>
      <c r="I233" s="199">
        <f t="shared" si="157"/>
        <v>44</v>
      </c>
      <c r="J233" s="200">
        <f t="shared" si="158"/>
        <v>10</v>
      </c>
      <c r="K233" s="192">
        <f t="shared" si="171"/>
        <v>440</v>
      </c>
      <c r="L233" s="213">
        <v>15</v>
      </c>
      <c r="M233" s="201">
        <f t="shared" si="153"/>
        <v>455</v>
      </c>
      <c r="N233" s="169">
        <v>13.17</v>
      </c>
      <c r="O233" s="197">
        <v>10</v>
      </c>
      <c r="P233" s="157">
        <v>0.25</v>
      </c>
      <c r="Q233" s="157">
        <f t="shared" si="183"/>
        <v>1.0833333333333335</v>
      </c>
      <c r="R233" s="197">
        <f t="shared" si="159"/>
        <v>10</v>
      </c>
      <c r="S233" s="197">
        <f t="shared" si="172"/>
        <v>0</v>
      </c>
      <c r="T233" s="157">
        <f t="shared" si="173"/>
        <v>11.083333333333334</v>
      </c>
      <c r="U233" s="197">
        <f t="shared" si="179"/>
        <v>145.9675</v>
      </c>
      <c r="V233" s="197">
        <f t="shared" si="160"/>
        <v>44</v>
      </c>
      <c r="W233" s="197">
        <f t="shared" si="174"/>
        <v>16.22</v>
      </c>
      <c r="X233" s="158">
        <f t="shared" si="154"/>
        <v>0</v>
      </c>
      <c r="Y233" s="158">
        <v>15</v>
      </c>
      <c r="Z233" s="158">
        <f t="shared" si="161"/>
        <v>440</v>
      </c>
      <c r="AA233" s="158">
        <f t="shared" si="180"/>
        <v>455</v>
      </c>
      <c r="AC233" s="197">
        <f t="shared" si="184"/>
        <v>0</v>
      </c>
      <c r="AE233" s="202"/>
      <c r="AF233" s="203"/>
      <c r="AJ233" s="157">
        <f t="shared" si="175"/>
        <v>11</v>
      </c>
      <c r="AK233" s="157">
        <f t="shared" si="176"/>
        <v>8.3333333333333925E-2</v>
      </c>
      <c r="AL233" s="197">
        <f t="shared" si="177"/>
        <v>1</v>
      </c>
      <c r="AN233" s="197">
        <f t="shared" si="162"/>
        <v>13.17</v>
      </c>
      <c r="AO233" s="197">
        <f t="shared" si="181"/>
        <v>144.87</v>
      </c>
      <c r="AP233" s="197">
        <f t="shared" si="163"/>
        <v>8.3333333333333329E-2</v>
      </c>
      <c r="AQ233" s="197">
        <f t="shared" si="164"/>
        <v>1.0974999999999999</v>
      </c>
      <c r="AR233" s="197">
        <f t="shared" si="165"/>
        <v>145.9675</v>
      </c>
      <c r="AS233" s="197">
        <f t="shared" si="166"/>
        <v>16.218611111111112</v>
      </c>
      <c r="AT233" s="197">
        <f t="shared" si="155"/>
        <v>0</v>
      </c>
      <c r="AU233" s="204">
        <f t="shared" si="156"/>
        <v>0</v>
      </c>
      <c r="AV233" s="197">
        <f t="shared" si="178"/>
        <v>0</v>
      </c>
      <c r="AX233" s="169" t="s">
        <v>164</v>
      </c>
      <c r="AY233" s="205">
        <v>88.9</v>
      </c>
      <c r="AZ233" s="196" t="s">
        <v>2</v>
      </c>
      <c r="BA233" s="169">
        <v>13.17</v>
      </c>
      <c r="BB233" s="197">
        <v>10</v>
      </c>
      <c r="BC233" s="197">
        <v>3</v>
      </c>
      <c r="BD233" s="197">
        <f t="shared" si="182"/>
        <v>13</v>
      </c>
    </row>
    <row r="234" spans="1:56" s="197" customFormat="1" ht="27" hidden="1" customHeight="1" thickTop="1" thickBot="1">
      <c r="A234" s="169"/>
      <c r="B234" s="205"/>
      <c r="C234" s="196" t="s">
        <v>2</v>
      </c>
      <c r="D234" s="197" t="s">
        <v>256</v>
      </c>
      <c r="E234" s="188">
        <f t="shared" si="167"/>
        <v>10</v>
      </c>
      <c r="F234" s="188">
        <f t="shared" si="168"/>
        <v>5</v>
      </c>
      <c r="G234" s="197">
        <f t="shared" si="169"/>
        <v>15.25</v>
      </c>
      <c r="H234" s="198">
        <f t="shared" si="170"/>
        <v>0</v>
      </c>
      <c r="I234" s="199">
        <f t="shared" si="157"/>
        <v>44</v>
      </c>
      <c r="J234" s="200">
        <f t="shared" si="158"/>
        <v>10</v>
      </c>
      <c r="K234" s="192">
        <f t="shared" si="171"/>
        <v>440</v>
      </c>
      <c r="L234" s="213">
        <v>15</v>
      </c>
      <c r="M234" s="201">
        <f t="shared" si="153"/>
        <v>455</v>
      </c>
      <c r="N234" s="169">
        <v>13.17</v>
      </c>
      <c r="O234" s="197">
        <v>2</v>
      </c>
      <c r="P234" s="157">
        <v>0.25</v>
      </c>
      <c r="Q234" s="157">
        <f t="shared" si="183"/>
        <v>0.41666666666666663</v>
      </c>
      <c r="R234" s="197">
        <f t="shared" si="159"/>
        <v>10</v>
      </c>
      <c r="S234" s="197">
        <f t="shared" si="172"/>
        <v>0</v>
      </c>
      <c r="T234" s="157">
        <f t="shared" si="173"/>
        <v>10.416666666666666</v>
      </c>
      <c r="U234" s="197">
        <f t="shared" si="179"/>
        <v>137.1875</v>
      </c>
      <c r="V234" s="197">
        <f t="shared" si="160"/>
        <v>44</v>
      </c>
      <c r="W234" s="197">
        <f t="shared" si="174"/>
        <v>15.24</v>
      </c>
      <c r="X234" s="158">
        <f t="shared" si="154"/>
        <v>0</v>
      </c>
      <c r="Y234" s="158">
        <v>15</v>
      </c>
      <c r="Z234" s="158">
        <f t="shared" si="161"/>
        <v>440</v>
      </c>
      <c r="AA234" s="158">
        <f t="shared" si="180"/>
        <v>455</v>
      </c>
      <c r="AC234" s="197">
        <f t="shared" si="184"/>
        <v>0</v>
      </c>
      <c r="AE234" s="202"/>
      <c r="AF234" s="203"/>
      <c r="AJ234" s="157">
        <f t="shared" si="175"/>
        <v>10</v>
      </c>
      <c r="AK234" s="157">
        <f t="shared" si="176"/>
        <v>0.41666666666666607</v>
      </c>
      <c r="AL234" s="197">
        <f t="shared" si="177"/>
        <v>5</v>
      </c>
      <c r="AN234" s="197">
        <f t="shared" si="162"/>
        <v>13.17</v>
      </c>
      <c r="AO234" s="197">
        <f t="shared" si="181"/>
        <v>131.69999999999999</v>
      </c>
      <c r="AP234" s="197">
        <f t="shared" si="163"/>
        <v>0.41666666666666669</v>
      </c>
      <c r="AQ234" s="197">
        <f t="shared" si="164"/>
        <v>5.4874999999999998</v>
      </c>
      <c r="AR234" s="197">
        <f t="shared" si="165"/>
        <v>137.1875</v>
      </c>
      <c r="AS234" s="197">
        <f t="shared" si="166"/>
        <v>15.243055555555555</v>
      </c>
      <c r="AT234" s="197">
        <f t="shared" si="155"/>
        <v>0</v>
      </c>
      <c r="AU234" s="204">
        <f t="shared" si="156"/>
        <v>0</v>
      </c>
      <c r="AV234" s="197">
        <f t="shared" si="178"/>
        <v>0</v>
      </c>
      <c r="AX234" s="169" t="s">
        <v>121</v>
      </c>
      <c r="AY234" s="207">
        <v>14.55</v>
      </c>
      <c r="AZ234" s="196" t="s">
        <v>2</v>
      </c>
      <c r="BA234" s="169">
        <v>13.17</v>
      </c>
      <c r="BB234" s="197">
        <v>2</v>
      </c>
      <c r="BC234" s="197">
        <v>3</v>
      </c>
      <c r="BD234" s="197">
        <f t="shared" si="182"/>
        <v>5</v>
      </c>
    </row>
    <row r="235" spans="1:56" s="197" customFormat="1" ht="27" hidden="1" customHeight="1" thickTop="1" thickBot="1">
      <c r="A235" s="169"/>
      <c r="B235" s="205"/>
      <c r="C235" s="196" t="s">
        <v>3</v>
      </c>
      <c r="D235" s="197" t="s">
        <v>256</v>
      </c>
      <c r="E235" s="188">
        <f t="shared" si="167"/>
        <v>11</v>
      </c>
      <c r="F235" s="188">
        <f t="shared" si="168"/>
        <v>3</v>
      </c>
      <c r="G235" s="197">
        <f t="shared" si="169"/>
        <v>15</v>
      </c>
      <c r="H235" s="198">
        <f t="shared" si="170"/>
        <v>0</v>
      </c>
      <c r="I235" s="199">
        <f t="shared" si="157"/>
        <v>44</v>
      </c>
      <c r="J235" s="200">
        <f t="shared" si="158"/>
        <v>10</v>
      </c>
      <c r="K235" s="192">
        <f t="shared" si="171"/>
        <v>440</v>
      </c>
      <c r="L235" s="213">
        <v>15</v>
      </c>
      <c r="M235" s="201">
        <f t="shared" si="153"/>
        <v>455</v>
      </c>
      <c r="N235" s="197">
        <v>12</v>
      </c>
      <c r="O235" s="197">
        <v>12</v>
      </c>
      <c r="P235" s="157">
        <v>0.25</v>
      </c>
      <c r="Q235" s="157">
        <f t="shared" si="183"/>
        <v>1.25</v>
      </c>
      <c r="R235" s="197">
        <f t="shared" si="159"/>
        <v>10</v>
      </c>
      <c r="S235" s="197">
        <f t="shared" si="172"/>
        <v>0</v>
      </c>
      <c r="T235" s="157">
        <f t="shared" si="173"/>
        <v>11.25</v>
      </c>
      <c r="U235" s="197">
        <f t="shared" si="179"/>
        <v>135</v>
      </c>
      <c r="V235" s="197">
        <f t="shared" si="160"/>
        <v>44</v>
      </c>
      <c r="W235" s="197">
        <f t="shared" si="174"/>
        <v>15</v>
      </c>
      <c r="X235" s="158">
        <f t="shared" si="154"/>
        <v>0</v>
      </c>
      <c r="Y235" s="158">
        <v>15</v>
      </c>
      <c r="Z235" s="158">
        <f t="shared" si="161"/>
        <v>440</v>
      </c>
      <c r="AA235" s="158">
        <f t="shared" si="180"/>
        <v>455</v>
      </c>
      <c r="AC235" s="197">
        <f t="shared" si="184"/>
        <v>0</v>
      </c>
      <c r="AE235" s="202"/>
      <c r="AF235" s="203"/>
      <c r="AJ235" s="157">
        <f t="shared" si="175"/>
        <v>11</v>
      </c>
      <c r="AK235" s="157">
        <f t="shared" si="176"/>
        <v>0.25</v>
      </c>
      <c r="AL235" s="197">
        <f t="shared" si="177"/>
        <v>3</v>
      </c>
      <c r="AN235" s="197">
        <f t="shared" si="162"/>
        <v>12</v>
      </c>
      <c r="AO235" s="197">
        <f t="shared" si="181"/>
        <v>132</v>
      </c>
      <c r="AP235" s="197">
        <f t="shared" si="163"/>
        <v>0.25</v>
      </c>
      <c r="AQ235" s="197">
        <f t="shared" si="164"/>
        <v>3</v>
      </c>
      <c r="AR235" s="197">
        <f t="shared" si="165"/>
        <v>135</v>
      </c>
      <c r="AS235" s="197">
        <f t="shared" si="166"/>
        <v>15</v>
      </c>
      <c r="AT235" s="197">
        <f t="shared" si="155"/>
        <v>0</v>
      </c>
      <c r="AU235" s="204">
        <f t="shared" si="156"/>
        <v>0</v>
      </c>
      <c r="AV235" s="197">
        <f t="shared" si="178"/>
        <v>0</v>
      </c>
      <c r="AX235" s="169" t="s">
        <v>613</v>
      </c>
      <c r="AY235" s="207">
        <v>88</v>
      </c>
      <c r="AZ235" s="196" t="s">
        <v>3</v>
      </c>
      <c r="BA235" s="197">
        <v>12</v>
      </c>
      <c r="BB235" s="197">
        <v>12</v>
      </c>
      <c r="BC235" s="197">
        <v>3</v>
      </c>
      <c r="BD235" s="197">
        <f t="shared" si="182"/>
        <v>15</v>
      </c>
    </row>
    <row r="236" spans="1:56" s="197" customFormat="1" ht="27" hidden="1" customHeight="1" thickTop="1" thickBot="1">
      <c r="A236" s="169"/>
      <c r="B236" s="205"/>
      <c r="C236" s="196" t="s">
        <v>2</v>
      </c>
      <c r="D236" s="197" t="s">
        <v>256</v>
      </c>
      <c r="E236" s="188">
        <f t="shared" si="167"/>
        <v>11</v>
      </c>
      <c r="F236" s="188">
        <f t="shared" si="168"/>
        <v>3</v>
      </c>
      <c r="G236" s="197">
        <f t="shared" si="169"/>
        <v>16.470000000000002</v>
      </c>
      <c r="H236" s="198">
        <f t="shared" si="170"/>
        <v>0</v>
      </c>
      <c r="I236" s="199">
        <f t="shared" si="157"/>
        <v>44</v>
      </c>
      <c r="J236" s="200">
        <f t="shared" si="158"/>
        <v>10</v>
      </c>
      <c r="K236" s="192">
        <f t="shared" si="171"/>
        <v>440</v>
      </c>
      <c r="L236" s="213">
        <v>15</v>
      </c>
      <c r="M236" s="201">
        <f t="shared" si="153"/>
        <v>455</v>
      </c>
      <c r="N236" s="169">
        <v>13.17</v>
      </c>
      <c r="O236" s="197">
        <v>12</v>
      </c>
      <c r="P236" s="157">
        <v>0.25</v>
      </c>
      <c r="Q236" s="157">
        <f t="shared" si="183"/>
        <v>1.25</v>
      </c>
      <c r="R236" s="197">
        <f t="shared" si="159"/>
        <v>10</v>
      </c>
      <c r="S236" s="197">
        <f t="shared" si="172"/>
        <v>0</v>
      </c>
      <c r="T236" s="157">
        <f t="shared" si="173"/>
        <v>11.25</v>
      </c>
      <c r="U236" s="197">
        <f t="shared" si="179"/>
        <v>148.16249999999999</v>
      </c>
      <c r="V236" s="197">
        <f t="shared" si="160"/>
        <v>44</v>
      </c>
      <c r="W236" s="197">
        <f t="shared" si="174"/>
        <v>16.46</v>
      </c>
      <c r="X236" s="158">
        <f t="shared" si="154"/>
        <v>0</v>
      </c>
      <c r="Y236" s="158">
        <v>15</v>
      </c>
      <c r="Z236" s="158">
        <f t="shared" si="161"/>
        <v>440</v>
      </c>
      <c r="AA236" s="158">
        <f t="shared" si="180"/>
        <v>455</v>
      </c>
      <c r="AC236" s="197">
        <f t="shared" si="184"/>
        <v>0</v>
      </c>
      <c r="AE236" s="202"/>
      <c r="AF236" s="203"/>
      <c r="AJ236" s="157">
        <f t="shared" si="175"/>
        <v>11</v>
      </c>
      <c r="AK236" s="157">
        <f t="shared" si="176"/>
        <v>0.25</v>
      </c>
      <c r="AL236" s="197">
        <f t="shared" si="177"/>
        <v>3</v>
      </c>
      <c r="AN236" s="197">
        <f t="shared" si="162"/>
        <v>13.17</v>
      </c>
      <c r="AO236" s="197">
        <f t="shared" si="181"/>
        <v>144.87</v>
      </c>
      <c r="AP236" s="197">
        <f t="shared" si="163"/>
        <v>0.25</v>
      </c>
      <c r="AQ236" s="197">
        <f t="shared" si="164"/>
        <v>3.2925</v>
      </c>
      <c r="AR236" s="197">
        <f t="shared" si="165"/>
        <v>148.16249999999999</v>
      </c>
      <c r="AS236" s="197">
        <f t="shared" si="166"/>
        <v>16.462499999999999</v>
      </c>
      <c r="AT236" s="197">
        <f t="shared" si="155"/>
        <v>0</v>
      </c>
      <c r="AU236" s="204">
        <f t="shared" si="156"/>
        <v>0</v>
      </c>
      <c r="AV236" s="197">
        <f t="shared" si="178"/>
        <v>0</v>
      </c>
      <c r="AX236" s="169" t="s">
        <v>177</v>
      </c>
      <c r="AY236" s="207">
        <v>37.700000000000003</v>
      </c>
      <c r="AZ236" s="196" t="s">
        <v>2</v>
      </c>
      <c r="BA236" s="169">
        <v>13.17</v>
      </c>
      <c r="BB236" s="197">
        <v>12</v>
      </c>
      <c r="BC236" s="197">
        <v>3</v>
      </c>
      <c r="BD236" s="197">
        <f t="shared" si="182"/>
        <v>15</v>
      </c>
    </row>
    <row r="237" spans="1:56" s="197" customFormat="1" ht="27" hidden="1" customHeight="1" thickTop="1" thickBot="1">
      <c r="A237" s="169"/>
      <c r="B237" s="205"/>
      <c r="C237" s="196" t="s">
        <v>3</v>
      </c>
      <c r="D237" s="197" t="s">
        <v>256</v>
      </c>
      <c r="E237" s="188">
        <f t="shared" si="167"/>
        <v>10</v>
      </c>
      <c r="F237" s="188">
        <f t="shared" si="168"/>
        <v>3</v>
      </c>
      <c r="G237" s="197">
        <f t="shared" si="169"/>
        <v>13.67</v>
      </c>
      <c r="H237" s="198">
        <f t="shared" si="170"/>
        <v>0</v>
      </c>
      <c r="I237" s="199">
        <f t="shared" si="157"/>
        <v>44</v>
      </c>
      <c r="J237" s="200">
        <f t="shared" si="158"/>
        <v>10</v>
      </c>
      <c r="K237" s="192">
        <f t="shared" si="171"/>
        <v>440</v>
      </c>
      <c r="L237" s="213">
        <v>15</v>
      </c>
      <c r="M237" s="201">
        <f t="shared" si="153"/>
        <v>455</v>
      </c>
      <c r="N237" s="197">
        <v>12</v>
      </c>
      <c r="O237" s="197">
        <v>0</v>
      </c>
      <c r="P237" s="157">
        <v>0.25</v>
      </c>
      <c r="Q237" s="157">
        <f t="shared" si="183"/>
        <v>0.25</v>
      </c>
      <c r="R237" s="197">
        <f t="shared" si="159"/>
        <v>10</v>
      </c>
      <c r="S237" s="197">
        <f t="shared" si="172"/>
        <v>0</v>
      </c>
      <c r="T237" s="157">
        <f t="shared" si="173"/>
        <v>10.25</v>
      </c>
      <c r="U237" s="197">
        <f t="shared" si="179"/>
        <v>123</v>
      </c>
      <c r="V237" s="197">
        <f t="shared" si="160"/>
        <v>44</v>
      </c>
      <c r="W237" s="197">
        <f t="shared" si="174"/>
        <v>13.67</v>
      </c>
      <c r="X237" s="158">
        <f t="shared" si="154"/>
        <v>0</v>
      </c>
      <c r="Y237" s="158">
        <v>15</v>
      </c>
      <c r="Z237" s="158">
        <f t="shared" si="161"/>
        <v>440</v>
      </c>
      <c r="AA237" s="158">
        <f t="shared" si="180"/>
        <v>455</v>
      </c>
      <c r="AC237" s="197">
        <f t="shared" si="184"/>
        <v>0</v>
      </c>
      <c r="AE237" s="202"/>
      <c r="AF237" s="203"/>
      <c r="AJ237" s="157">
        <f t="shared" si="175"/>
        <v>10</v>
      </c>
      <c r="AK237" s="157">
        <f t="shared" si="176"/>
        <v>0.25</v>
      </c>
      <c r="AL237" s="197">
        <f t="shared" si="177"/>
        <v>3</v>
      </c>
      <c r="AN237" s="197">
        <f t="shared" si="162"/>
        <v>12</v>
      </c>
      <c r="AO237" s="197">
        <f t="shared" si="181"/>
        <v>120</v>
      </c>
      <c r="AP237" s="197">
        <f t="shared" si="163"/>
        <v>0.25</v>
      </c>
      <c r="AQ237" s="197">
        <f t="shared" si="164"/>
        <v>3</v>
      </c>
      <c r="AR237" s="197">
        <f t="shared" si="165"/>
        <v>123</v>
      </c>
      <c r="AS237" s="197">
        <f t="shared" si="166"/>
        <v>13.666666666666666</v>
      </c>
      <c r="AT237" s="197">
        <f t="shared" si="155"/>
        <v>0</v>
      </c>
      <c r="AU237" s="204">
        <f t="shared" si="156"/>
        <v>0</v>
      </c>
      <c r="AV237" s="197">
        <f t="shared" si="178"/>
        <v>0</v>
      </c>
      <c r="AX237" s="169" t="s">
        <v>43</v>
      </c>
      <c r="AY237" s="205">
        <v>40.5</v>
      </c>
      <c r="AZ237" s="196" t="s">
        <v>3</v>
      </c>
      <c r="BA237" s="197">
        <v>12</v>
      </c>
      <c r="BB237" s="197">
        <v>0</v>
      </c>
      <c r="BC237" s="197">
        <v>3</v>
      </c>
      <c r="BD237" s="197">
        <f t="shared" si="182"/>
        <v>3</v>
      </c>
    </row>
    <row r="238" spans="1:56" s="197" customFormat="1" ht="27" hidden="1" customHeight="1" thickTop="1" thickBot="1">
      <c r="A238" s="169"/>
      <c r="B238" s="205"/>
      <c r="C238" s="196" t="s">
        <v>3</v>
      </c>
      <c r="D238" s="197" t="s">
        <v>256</v>
      </c>
      <c r="E238" s="188">
        <f t="shared" si="167"/>
        <v>11</v>
      </c>
      <c r="F238" s="188">
        <f t="shared" si="168"/>
        <v>0</v>
      </c>
      <c r="G238" s="197">
        <f t="shared" si="169"/>
        <v>14.67</v>
      </c>
      <c r="H238" s="198">
        <f t="shared" si="170"/>
        <v>0</v>
      </c>
      <c r="I238" s="199">
        <f t="shared" si="157"/>
        <v>44</v>
      </c>
      <c r="J238" s="200">
        <f t="shared" si="158"/>
        <v>10</v>
      </c>
      <c r="K238" s="192">
        <f t="shared" si="171"/>
        <v>440</v>
      </c>
      <c r="L238" s="213">
        <v>15</v>
      </c>
      <c r="M238" s="201">
        <f t="shared" si="153"/>
        <v>455</v>
      </c>
      <c r="N238" s="197">
        <v>12</v>
      </c>
      <c r="O238" s="197">
        <v>9</v>
      </c>
      <c r="P238" s="157">
        <v>0.25</v>
      </c>
      <c r="Q238" s="157">
        <f t="shared" si="183"/>
        <v>1</v>
      </c>
      <c r="R238" s="197">
        <f t="shared" si="159"/>
        <v>10</v>
      </c>
      <c r="S238" s="197">
        <f t="shared" si="172"/>
        <v>0</v>
      </c>
      <c r="T238" s="157">
        <f t="shared" si="173"/>
        <v>11</v>
      </c>
      <c r="U238" s="197">
        <f t="shared" si="179"/>
        <v>132</v>
      </c>
      <c r="V238" s="197">
        <f t="shared" si="160"/>
        <v>44</v>
      </c>
      <c r="W238" s="197">
        <f t="shared" si="174"/>
        <v>14.67</v>
      </c>
      <c r="X238" s="158">
        <f t="shared" si="154"/>
        <v>0</v>
      </c>
      <c r="Y238" s="158">
        <v>15</v>
      </c>
      <c r="Z238" s="158">
        <f t="shared" si="161"/>
        <v>440</v>
      </c>
      <c r="AA238" s="158">
        <f t="shared" si="180"/>
        <v>455</v>
      </c>
      <c r="AC238" s="197">
        <f t="shared" si="184"/>
        <v>0</v>
      </c>
      <c r="AE238" s="202"/>
      <c r="AF238" s="203"/>
      <c r="AJ238" s="157">
        <f t="shared" si="175"/>
        <v>11</v>
      </c>
      <c r="AK238" s="157">
        <f t="shared" si="176"/>
        <v>0</v>
      </c>
      <c r="AL238" s="197">
        <f t="shared" si="177"/>
        <v>0</v>
      </c>
      <c r="AN238" s="197">
        <f t="shared" si="162"/>
        <v>12</v>
      </c>
      <c r="AO238" s="197">
        <f t="shared" si="181"/>
        <v>132</v>
      </c>
      <c r="AP238" s="197">
        <f t="shared" si="163"/>
        <v>0</v>
      </c>
      <c r="AQ238" s="197">
        <f t="shared" si="164"/>
        <v>0</v>
      </c>
      <c r="AR238" s="197">
        <f t="shared" si="165"/>
        <v>132</v>
      </c>
      <c r="AS238" s="197">
        <f t="shared" si="166"/>
        <v>14.666666666666666</v>
      </c>
      <c r="AT238" s="197">
        <f t="shared" si="155"/>
        <v>0</v>
      </c>
      <c r="AU238" s="204">
        <f t="shared" si="156"/>
        <v>0</v>
      </c>
      <c r="AV238" s="197">
        <f t="shared" si="178"/>
        <v>0</v>
      </c>
      <c r="AX238" s="169" t="s">
        <v>114</v>
      </c>
      <c r="AY238" s="207">
        <v>92.1</v>
      </c>
      <c r="AZ238" s="196" t="s">
        <v>3</v>
      </c>
      <c r="BA238" s="197">
        <v>12</v>
      </c>
      <c r="BB238" s="197">
        <v>9</v>
      </c>
      <c r="BC238" s="197">
        <v>3</v>
      </c>
      <c r="BD238" s="197">
        <f t="shared" si="182"/>
        <v>12</v>
      </c>
    </row>
    <row r="239" spans="1:56" s="197" customFormat="1" ht="27" hidden="1" customHeight="1" thickTop="1" thickBot="1">
      <c r="A239" s="169"/>
      <c r="B239" s="205"/>
      <c r="C239" s="196" t="s">
        <v>2</v>
      </c>
      <c r="D239" s="197" t="s">
        <v>256</v>
      </c>
      <c r="E239" s="188">
        <f t="shared" si="167"/>
        <v>10</v>
      </c>
      <c r="F239" s="188">
        <f t="shared" si="168"/>
        <v>10</v>
      </c>
      <c r="G239" s="197">
        <f t="shared" si="169"/>
        <v>15.86</v>
      </c>
      <c r="H239" s="198">
        <f t="shared" si="170"/>
        <v>0</v>
      </c>
      <c r="I239" s="199">
        <f t="shared" si="157"/>
        <v>44</v>
      </c>
      <c r="J239" s="200">
        <f t="shared" si="158"/>
        <v>10</v>
      </c>
      <c r="K239" s="192">
        <f t="shared" si="171"/>
        <v>440</v>
      </c>
      <c r="L239" s="213">
        <v>15</v>
      </c>
      <c r="M239" s="201">
        <f t="shared" si="153"/>
        <v>455</v>
      </c>
      <c r="N239" s="169">
        <v>13.17</v>
      </c>
      <c r="O239" s="197">
        <v>7</v>
      </c>
      <c r="P239" s="157">
        <v>0.25</v>
      </c>
      <c r="Q239" s="157">
        <f t="shared" si="183"/>
        <v>0.83333333333333337</v>
      </c>
      <c r="R239" s="197">
        <f t="shared" si="159"/>
        <v>10</v>
      </c>
      <c r="S239" s="197">
        <f t="shared" si="172"/>
        <v>0</v>
      </c>
      <c r="T239" s="157">
        <f t="shared" si="173"/>
        <v>10.833333333333334</v>
      </c>
      <c r="U239" s="197">
        <f t="shared" si="179"/>
        <v>142.67500000000001</v>
      </c>
      <c r="V239" s="197">
        <f t="shared" si="160"/>
        <v>44</v>
      </c>
      <c r="W239" s="197">
        <f t="shared" si="174"/>
        <v>15.85</v>
      </c>
      <c r="X239" s="158">
        <f t="shared" si="154"/>
        <v>0</v>
      </c>
      <c r="Y239" s="158">
        <v>15</v>
      </c>
      <c r="Z239" s="158">
        <f t="shared" si="161"/>
        <v>440</v>
      </c>
      <c r="AA239" s="158">
        <f t="shared" si="180"/>
        <v>455</v>
      </c>
      <c r="AC239" s="197">
        <f t="shared" si="184"/>
        <v>0</v>
      </c>
      <c r="AE239" s="202"/>
      <c r="AF239" s="203"/>
      <c r="AJ239" s="157">
        <f t="shared" si="175"/>
        <v>10</v>
      </c>
      <c r="AK239" s="157">
        <f t="shared" si="176"/>
        <v>0.83333333333333393</v>
      </c>
      <c r="AL239" s="197">
        <f t="shared" si="177"/>
        <v>10</v>
      </c>
      <c r="AN239" s="197">
        <f t="shared" si="162"/>
        <v>13.17</v>
      </c>
      <c r="AO239" s="197">
        <f t="shared" si="181"/>
        <v>131.69999999999999</v>
      </c>
      <c r="AP239" s="197">
        <f t="shared" si="163"/>
        <v>0.83333333333333337</v>
      </c>
      <c r="AQ239" s="197">
        <f t="shared" si="164"/>
        <v>10.975</v>
      </c>
      <c r="AR239" s="197">
        <f t="shared" si="165"/>
        <v>142.67499999999998</v>
      </c>
      <c r="AS239" s="197">
        <f t="shared" si="166"/>
        <v>15.852777777777776</v>
      </c>
      <c r="AT239" s="197">
        <f t="shared" si="155"/>
        <v>0</v>
      </c>
      <c r="AU239" s="204">
        <f t="shared" si="156"/>
        <v>0</v>
      </c>
      <c r="AV239" s="197">
        <f t="shared" si="178"/>
        <v>0</v>
      </c>
      <c r="AX239" s="169" t="s">
        <v>91</v>
      </c>
      <c r="AY239" s="207">
        <v>28.9</v>
      </c>
      <c r="AZ239" s="196" t="s">
        <v>2</v>
      </c>
      <c r="BA239" s="169">
        <v>13.17</v>
      </c>
      <c r="BB239" s="197">
        <v>7</v>
      </c>
      <c r="BC239" s="197">
        <v>3</v>
      </c>
      <c r="BD239" s="197">
        <f t="shared" si="182"/>
        <v>10</v>
      </c>
    </row>
    <row r="240" spans="1:56" s="197" customFormat="1" ht="27" hidden="1" customHeight="1" thickTop="1" thickBot="1">
      <c r="A240" s="169"/>
      <c r="B240" s="205"/>
      <c r="C240" s="196" t="s">
        <v>3</v>
      </c>
      <c r="D240" s="197" t="s">
        <v>256</v>
      </c>
      <c r="E240" s="188">
        <f t="shared" si="167"/>
        <v>10</v>
      </c>
      <c r="F240" s="188">
        <f t="shared" si="168"/>
        <v>10</v>
      </c>
      <c r="G240" s="197">
        <f t="shared" si="169"/>
        <v>14.45</v>
      </c>
      <c r="H240" s="198">
        <f t="shared" si="170"/>
        <v>0</v>
      </c>
      <c r="I240" s="199">
        <f t="shared" ref="I240:I301" si="185">+$Q$40</f>
        <v>44</v>
      </c>
      <c r="J240" s="200">
        <f t="shared" ref="J240:J301" si="186">+$S$40</f>
        <v>10</v>
      </c>
      <c r="K240" s="192">
        <f t="shared" si="171"/>
        <v>440</v>
      </c>
      <c r="L240" s="213">
        <v>15</v>
      </c>
      <c r="M240" s="201">
        <f t="shared" ref="M240:M303" si="187">IF($Q$43&gt;N240,0,(+L240+K240+H240))</f>
        <v>455</v>
      </c>
      <c r="N240" s="197">
        <v>12</v>
      </c>
      <c r="O240" s="197">
        <v>7</v>
      </c>
      <c r="P240" s="157">
        <v>0.25</v>
      </c>
      <c r="Q240" s="157">
        <f t="shared" si="183"/>
        <v>0.83333333333333337</v>
      </c>
      <c r="R240" s="197">
        <f t="shared" ref="R240:R301" si="188">+$B$28</f>
        <v>10</v>
      </c>
      <c r="S240" s="197">
        <f t="shared" si="172"/>
        <v>0</v>
      </c>
      <c r="T240" s="157">
        <f t="shared" si="173"/>
        <v>10.833333333333334</v>
      </c>
      <c r="U240" s="197">
        <f t="shared" si="179"/>
        <v>130</v>
      </c>
      <c r="V240" s="197">
        <f t="shared" ref="V240:V301" si="189">+$B$30</f>
        <v>44</v>
      </c>
      <c r="W240" s="197">
        <f t="shared" si="174"/>
        <v>14.44</v>
      </c>
      <c r="X240" s="158">
        <f t="shared" ref="X240:X303" si="190">+W240*B240</f>
        <v>0</v>
      </c>
      <c r="Y240" s="158">
        <v>15</v>
      </c>
      <c r="Z240" s="158">
        <f t="shared" ref="Z240:Z301" si="191">+$B$31</f>
        <v>440</v>
      </c>
      <c r="AA240" s="158">
        <f t="shared" si="180"/>
        <v>455</v>
      </c>
      <c r="AC240" s="197">
        <f t="shared" si="184"/>
        <v>0</v>
      </c>
      <c r="AE240" s="202"/>
      <c r="AF240" s="203"/>
      <c r="AJ240" s="157">
        <f t="shared" si="175"/>
        <v>10</v>
      </c>
      <c r="AK240" s="157">
        <f t="shared" si="176"/>
        <v>0.83333333333333393</v>
      </c>
      <c r="AL240" s="197">
        <f t="shared" si="177"/>
        <v>10</v>
      </c>
      <c r="AN240" s="197">
        <f t="shared" ref="AN240:AN287" si="192">+N240</f>
        <v>12</v>
      </c>
      <c r="AO240" s="197">
        <f t="shared" si="181"/>
        <v>120</v>
      </c>
      <c r="AP240" s="197">
        <f t="shared" ref="AP240:AP287" si="193">++AL240/12</f>
        <v>0.83333333333333337</v>
      </c>
      <c r="AQ240" s="197">
        <f t="shared" ref="AQ240:AQ287" si="194">+AP240*AN240</f>
        <v>10</v>
      </c>
      <c r="AR240" s="197">
        <f t="shared" ref="AR240:AR287" si="195">+AQ240+AO240</f>
        <v>130</v>
      </c>
      <c r="AS240" s="197">
        <f t="shared" ref="AS240:AS287" si="196">+AR240/9</f>
        <v>14.444444444444445</v>
      </c>
      <c r="AT240" s="197">
        <f t="shared" ref="AT240:AT303" si="197">+A240</f>
        <v>0</v>
      </c>
      <c r="AU240" s="204">
        <f t="shared" ref="AU240:AU303" si="198">+B240</f>
        <v>0</v>
      </c>
      <c r="AV240" s="197">
        <f t="shared" si="178"/>
        <v>0</v>
      </c>
      <c r="AX240" s="169" t="s">
        <v>72</v>
      </c>
      <c r="AY240" s="205">
        <v>110.95</v>
      </c>
      <c r="AZ240" s="196" t="s">
        <v>3</v>
      </c>
      <c r="BA240" s="197">
        <v>12</v>
      </c>
      <c r="BB240" s="197">
        <v>7</v>
      </c>
      <c r="BC240" s="197">
        <v>3</v>
      </c>
      <c r="BD240" s="197">
        <f t="shared" si="182"/>
        <v>10</v>
      </c>
    </row>
    <row r="241" spans="1:56" s="197" customFormat="1" ht="27" hidden="1" customHeight="1" thickTop="1" thickBot="1">
      <c r="A241" s="169"/>
      <c r="B241" s="205"/>
      <c r="C241" s="196" t="s">
        <v>3</v>
      </c>
      <c r="D241" s="197" t="s">
        <v>256</v>
      </c>
      <c r="E241" s="188">
        <f t="shared" ref="E241:E302" si="199">+AJ241</f>
        <v>10</v>
      </c>
      <c r="F241" s="188">
        <f t="shared" ref="F241:F302" si="200">+AL241</f>
        <v>3</v>
      </c>
      <c r="G241" s="197">
        <f t="shared" si="169"/>
        <v>13.67</v>
      </c>
      <c r="H241" s="198">
        <f t="shared" si="170"/>
        <v>0</v>
      </c>
      <c r="I241" s="199">
        <f t="shared" si="185"/>
        <v>44</v>
      </c>
      <c r="J241" s="200">
        <f t="shared" si="186"/>
        <v>10</v>
      </c>
      <c r="K241" s="192">
        <f t="shared" ref="K241:K302" si="201">+J241*I241</f>
        <v>440</v>
      </c>
      <c r="L241" s="213">
        <v>15</v>
      </c>
      <c r="M241" s="201">
        <f t="shared" si="187"/>
        <v>455</v>
      </c>
      <c r="N241" s="197">
        <v>12</v>
      </c>
      <c r="O241" s="197">
        <v>0</v>
      </c>
      <c r="P241" s="157">
        <v>0.25</v>
      </c>
      <c r="Q241" s="157">
        <f t="shared" si="183"/>
        <v>0.25</v>
      </c>
      <c r="R241" s="197">
        <f t="shared" si="188"/>
        <v>10</v>
      </c>
      <c r="S241" s="197">
        <f t="shared" ref="S241:S302" si="202">+$C$28/12</f>
        <v>0</v>
      </c>
      <c r="T241" s="157">
        <f t="shared" ref="T241:T302" si="203">+R241+Q241+S241</f>
        <v>10.25</v>
      </c>
      <c r="U241" s="197">
        <f t="shared" si="179"/>
        <v>123</v>
      </c>
      <c r="V241" s="197">
        <f t="shared" si="189"/>
        <v>44</v>
      </c>
      <c r="W241" s="197">
        <f t="shared" ref="W241:W302" si="204">ROUND(+U241/9,2)</f>
        <v>13.67</v>
      </c>
      <c r="X241" s="158">
        <f t="shared" si="190"/>
        <v>0</v>
      </c>
      <c r="Y241" s="158">
        <v>15</v>
      </c>
      <c r="Z241" s="158">
        <f t="shared" si="191"/>
        <v>440</v>
      </c>
      <c r="AA241" s="158">
        <f t="shared" si="180"/>
        <v>455</v>
      </c>
      <c r="AC241" s="197">
        <f t="shared" si="184"/>
        <v>0</v>
      </c>
      <c r="AE241" s="202"/>
      <c r="AF241" s="203"/>
      <c r="AJ241" s="157">
        <f t="shared" ref="AJ241:AJ302" si="205">ROUNDDOWN(T241,0)</f>
        <v>10</v>
      </c>
      <c r="AK241" s="157">
        <f t="shared" ref="AK241:AK302" si="206">+T241-AJ241</f>
        <v>0.25</v>
      </c>
      <c r="AL241" s="197">
        <f t="shared" si="177"/>
        <v>3</v>
      </c>
      <c r="AN241" s="197">
        <f t="shared" si="192"/>
        <v>12</v>
      </c>
      <c r="AO241" s="197">
        <f t="shared" si="181"/>
        <v>120</v>
      </c>
      <c r="AP241" s="197">
        <f t="shared" si="193"/>
        <v>0.25</v>
      </c>
      <c r="AQ241" s="197">
        <f t="shared" si="194"/>
        <v>3</v>
      </c>
      <c r="AR241" s="197">
        <f t="shared" si="195"/>
        <v>123</v>
      </c>
      <c r="AS241" s="197">
        <f t="shared" si="196"/>
        <v>13.666666666666666</v>
      </c>
      <c r="AT241" s="197">
        <f t="shared" si="197"/>
        <v>0</v>
      </c>
      <c r="AU241" s="204">
        <f t="shared" si="198"/>
        <v>0</v>
      </c>
      <c r="AV241" s="197">
        <f t="shared" ref="AV241:AV302" si="207">ROUNDUP(+AU241*110%,1)</f>
        <v>0</v>
      </c>
      <c r="AX241" s="169" t="s">
        <v>44</v>
      </c>
      <c r="AY241" s="205">
        <v>31.25</v>
      </c>
      <c r="AZ241" s="196" t="s">
        <v>3</v>
      </c>
      <c r="BA241" s="197">
        <v>12</v>
      </c>
      <c r="BB241" s="197">
        <v>0</v>
      </c>
      <c r="BC241" s="197">
        <v>3</v>
      </c>
      <c r="BD241" s="197">
        <f t="shared" si="182"/>
        <v>3</v>
      </c>
    </row>
    <row r="242" spans="1:56" s="197" customFormat="1" ht="27" hidden="1" customHeight="1" thickTop="1" thickBot="1">
      <c r="A242" s="169"/>
      <c r="B242" s="205"/>
      <c r="C242" s="196" t="s">
        <v>2</v>
      </c>
      <c r="D242" s="197" t="s">
        <v>256</v>
      </c>
      <c r="E242" s="188">
        <f t="shared" si="199"/>
        <v>10</v>
      </c>
      <c r="F242" s="188">
        <f t="shared" si="200"/>
        <v>3</v>
      </c>
      <c r="G242" s="197">
        <f>ROUNDUP(+AS242,2)</f>
        <v>15</v>
      </c>
      <c r="H242" s="198">
        <f t="shared" ref="H242:H305" si="208">ROUND(+G242*B242,2)</f>
        <v>0</v>
      </c>
      <c r="I242" s="199">
        <f t="shared" si="185"/>
        <v>44</v>
      </c>
      <c r="J242" s="200">
        <f t="shared" si="186"/>
        <v>10</v>
      </c>
      <c r="K242" s="192">
        <f t="shared" si="201"/>
        <v>440</v>
      </c>
      <c r="L242" s="213">
        <v>15</v>
      </c>
      <c r="M242" s="201">
        <f t="shared" si="187"/>
        <v>455</v>
      </c>
      <c r="N242" s="169">
        <v>13.17</v>
      </c>
      <c r="O242" s="197">
        <v>0</v>
      </c>
      <c r="P242" s="157">
        <v>0.25</v>
      </c>
      <c r="Q242" s="157">
        <f t="shared" si="183"/>
        <v>0.25</v>
      </c>
      <c r="R242" s="197">
        <f t="shared" si="188"/>
        <v>10</v>
      </c>
      <c r="S242" s="197">
        <f t="shared" si="202"/>
        <v>0</v>
      </c>
      <c r="T242" s="157">
        <f t="shared" si="203"/>
        <v>10.25</v>
      </c>
      <c r="U242" s="197">
        <f t="shared" ref="U242:U303" si="209">+T242*N242</f>
        <v>134.99250000000001</v>
      </c>
      <c r="V242" s="197">
        <f t="shared" si="189"/>
        <v>44</v>
      </c>
      <c r="W242" s="197">
        <f t="shared" si="204"/>
        <v>15</v>
      </c>
      <c r="X242" s="158">
        <f t="shared" si="190"/>
        <v>0</v>
      </c>
      <c r="Y242" s="158">
        <v>15</v>
      </c>
      <c r="Z242" s="158">
        <f t="shared" si="191"/>
        <v>440</v>
      </c>
      <c r="AA242" s="158">
        <f t="shared" ref="AA242:AA303" si="210">+Z242+Y242+X242</f>
        <v>455</v>
      </c>
      <c r="AC242" s="197">
        <f t="shared" si="184"/>
        <v>0</v>
      </c>
      <c r="AE242" s="202"/>
      <c r="AF242" s="203"/>
      <c r="AJ242" s="157">
        <f t="shared" si="205"/>
        <v>10</v>
      </c>
      <c r="AK242" s="157">
        <f t="shared" si="206"/>
        <v>0.25</v>
      </c>
      <c r="AL242" s="197">
        <f t="shared" ref="AL242:AL305" si="211">ROUND(12*AK242,0)</f>
        <v>3</v>
      </c>
      <c r="AN242" s="197">
        <f t="shared" si="192"/>
        <v>13.17</v>
      </c>
      <c r="AO242" s="197">
        <f t="shared" si="181"/>
        <v>131.69999999999999</v>
      </c>
      <c r="AP242" s="197">
        <f t="shared" si="193"/>
        <v>0.25</v>
      </c>
      <c r="AQ242" s="197">
        <f t="shared" si="194"/>
        <v>3.2925</v>
      </c>
      <c r="AR242" s="197">
        <f t="shared" si="195"/>
        <v>134.99249999999998</v>
      </c>
      <c r="AS242" s="197">
        <f t="shared" si="196"/>
        <v>14.999166666666664</v>
      </c>
      <c r="AT242" s="197">
        <f t="shared" si="197"/>
        <v>0</v>
      </c>
      <c r="AU242" s="204">
        <f t="shared" si="198"/>
        <v>0</v>
      </c>
      <c r="AV242" s="197">
        <f t="shared" si="207"/>
        <v>0</v>
      </c>
      <c r="AX242" s="169" t="s">
        <v>132</v>
      </c>
      <c r="AY242" s="207">
        <v>79.900000000000006</v>
      </c>
      <c r="AZ242" s="196" t="s">
        <v>2</v>
      </c>
      <c r="BA242" s="169">
        <v>13.17</v>
      </c>
      <c r="BB242" s="197">
        <v>0</v>
      </c>
      <c r="BC242" s="197">
        <v>3</v>
      </c>
      <c r="BD242" s="197">
        <f t="shared" si="182"/>
        <v>3</v>
      </c>
    </row>
    <row r="243" spans="1:56" s="197" customFormat="1" ht="27" hidden="1" customHeight="1" thickTop="1" thickBot="1">
      <c r="A243" s="169"/>
      <c r="B243" s="205"/>
      <c r="C243" s="196" t="s">
        <v>2</v>
      </c>
      <c r="D243" s="197" t="s">
        <v>256</v>
      </c>
      <c r="E243" s="188">
        <f t="shared" si="199"/>
        <v>10</v>
      </c>
      <c r="F243" s="188">
        <f t="shared" si="200"/>
        <v>6</v>
      </c>
      <c r="G243" s="197">
        <f t="shared" ref="G243:G306" si="212">ROUNDUP(+AS243,2)</f>
        <v>15.37</v>
      </c>
      <c r="H243" s="198">
        <f t="shared" si="208"/>
        <v>0</v>
      </c>
      <c r="I243" s="199">
        <f t="shared" si="185"/>
        <v>44</v>
      </c>
      <c r="J243" s="200">
        <f t="shared" si="186"/>
        <v>10</v>
      </c>
      <c r="K243" s="192">
        <f t="shared" si="201"/>
        <v>440</v>
      </c>
      <c r="L243" s="213">
        <v>15</v>
      </c>
      <c r="M243" s="201">
        <f t="shared" si="187"/>
        <v>455</v>
      </c>
      <c r="N243" s="169">
        <v>13.17</v>
      </c>
      <c r="O243" s="197">
        <v>3</v>
      </c>
      <c r="P243" s="157">
        <v>0.25</v>
      </c>
      <c r="Q243" s="157">
        <f t="shared" si="183"/>
        <v>0.5</v>
      </c>
      <c r="R243" s="197">
        <f t="shared" si="188"/>
        <v>10</v>
      </c>
      <c r="S243" s="197">
        <f t="shared" si="202"/>
        <v>0</v>
      </c>
      <c r="T243" s="157">
        <f t="shared" si="203"/>
        <v>10.5</v>
      </c>
      <c r="U243" s="197">
        <f t="shared" si="209"/>
        <v>138.285</v>
      </c>
      <c r="V243" s="197">
        <f t="shared" si="189"/>
        <v>44</v>
      </c>
      <c r="W243" s="197">
        <f t="shared" si="204"/>
        <v>15.37</v>
      </c>
      <c r="X243" s="158">
        <f t="shared" si="190"/>
        <v>0</v>
      </c>
      <c r="Y243" s="158">
        <v>15</v>
      </c>
      <c r="Z243" s="158">
        <f t="shared" si="191"/>
        <v>440</v>
      </c>
      <c r="AA243" s="158">
        <f t="shared" si="210"/>
        <v>455</v>
      </c>
      <c r="AC243" s="197">
        <f t="shared" si="184"/>
        <v>0</v>
      </c>
      <c r="AE243" s="202"/>
      <c r="AF243" s="203"/>
      <c r="AJ243" s="157">
        <f t="shared" si="205"/>
        <v>10</v>
      </c>
      <c r="AK243" s="157">
        <f t="shared" si="206"/>
        <v>0.5</v>
      </c>
      <c r="AL243" s="197">
        <f t="shared" si="211"/>
        <v>6</v>
      </c>
      <c r="AN243" s="197">
        <f t="shared" si="192"/>
        <v>13.17</v>
      </c>
      <c r="AO243" s="197">
        <f t="shared" ref="AO243:AO306" si="213">+AJ243*AN243</f>
        <v>131.69999999999999</v>
      </c>
      <c r="AP243" s="197">
        <f t="shared" si="193"/>
        <v>0.5</v>
      </c>
      <c r="AQ243" s="197">
        <f t="shared" si="194"/>
        <v>6.585</v>
      </c>
      <c r="AR243" s="197">
        <f t="shared" si="195"/>
        <v>138.285</v>
      </c>
      <c r="AS243" s="197">
        <f t="shared" si="196"/>
        <v>15.365</v>
      </c>
      <c r="AT243" s="197">
        <f t="shared" si="197"/>
        <v>0</v>
      </c>
      <c r="AU243" s="204">
        <f t="shared" si="198"/>
        <v>0</v>
      </c>
      <c r="AV243" s="197">
        <f t="shared" si="207"/>
        <v>0</v>
      </c>
      <c r="AX243" s="169" t="s">
        <v>122</v>
      </c>
      <c r="AY243" s="207">
        <v>79.900000000000006</v>
      </c>
      <c r="AZ243" s="196" t="s">
        <v>2</v>
      </c>
      <c r="BA243" s="169">
        <v>13.17</v>
      </c>
      <c r="BB243" s="197">
        <v>3</v>
      </c>
      <c r="BC243" s="197">
        <v>3</v>
      </c>
      <c r="BD243" s="197">
        <f t="shared" ref="BD243:BD306" si="214">+BC243+BB243</f>
        <v>6</v>
      </c>
    </row>
    <row r="244" spans="1:56" s="197" customFormat="1" ht="27" hidden="1" customHeight="1" thickTop="1" thickBot="1">
      <c r="A244" s="169"/>
      <c r="B244" s="205"/>
      <c r="C244" s="196" t="s">
        <v>2</v>
      </c>
      <c r="D244" s="197" t="s">
        <v>256</v>
      </c>
      <c r="E244" s="188">
        <f t="shared" si="199"/>
        <v>10</v>
      </c>
      <c r="F244" s="188">
        <f t="shared" si="200"/>
        <v>9</v>
      </c>
      <c r="G244" s="197">
        <f t="shared" si="212"/>
        <v>15.74</v>
      </c>
      <c r="H244" s="198">
        <f t="shared" si="208"/>
        <v>0</v>
      </c>
      <c r="I244" s="199">
        <f t="shared" si="185"/>
        <v>44</v>
      </c>
      <c r="J244" s="200">
        <f t="shared" si="186"/>
        <v>10</v>
      </c>
      <c r="K244" s="192">
        <f t="shared" si="201"/>
        <v>440</v>
      </c>
      <c r="L244" s="213">
        <v>15</v>
      </c>
      <c r="M244" s="201">
        <f t="shared" si="187"/>
        <v>455</v>
      </c>
      <c r="N244" s="169">
        <v>13.17</v>
      </c>
      <c r="O244" s="197">
        <v>6</v>
      </c>
      <c r="P244" s="157">
        <v>0.25</v>
      </c>
      <c r="Q244" s="157">
        <f t="shared" ref="Q244:Q307" si="215">+O244/12+P244</f>
        <v>0.75</v>
      </c>
      <c r="R244" s="197">
        <f t="shared" si="188"/>
        <v>10</v>
      </c>
      <c r="S244" s="197">
        <f t="shared" si="202"/>
        <v>0</v>
      </c>
      <c r="T244" s="157">
        <f t="shared" si="203"/>
        <v>10.75</v>
      </c>
      <c r="U244" s="197">
        <f t="shared" si="209"/>
        <v>141.57749999999999</v>
      </c>
      <c r="V244" s="197">
        <f t="shared" si="189"/>
        <v>44</v>
      </c>
      <c r="W244" s="197">
        <f t="shared" si="204"/>
        <v>15.73</v>
      </c>
      <c r="X244" s="158">
        <f t="shared" si="190"/>
        <v>0</v>
      </c>
      <c r="Y244" s="158">
        <v>15</v>
      </c>
      <c r="Z244" s="158">
        <f t="shared" si="191"/>
        <v>440</v>
      </c>
      <c r="AA244" s="158">
        <f t="shared" si="210"/>
        <v>455</v>
      </c>
      <c r="AC244" s="197">
        <f t="shared" si="184"/>
        <v>0</v>
      </c>
      <c r="AE244" s="202"/>
      <c r="AF244" s="203"/>
      <c r="AJ244" s="157">
        <f t="shared" si="205"/>
        <v>10</v>
      </c>
      <c r="AK244" s="157">
        <f t="shared" si="206"/>
        <v>0.75</v>
      </c>
      <c r="AL244" s="197">
        <f t="shared" si="211"/>
        <v>9</v>
      </c>
      <c r="AN244" s="197">
        <f t="shared" si="192"/>
        <v>13.17</v>
      </c>
      <c r="AO244" s="197">
        <f t="shared" si="213"/>
        <v>131.69999999999999</v>
      </c>
      <c r="AP244" s="197">
        <f t="shared" si="193"/>
        <v>0.75</v>
      </c>
      <c r="AQ244" s="197">
        <f t="shared" si="194"/>
        <v>9.8774999999999995</v>
      </c>
      <c r="AR244" s="197">
        <f t="shared" si="195"/>
        <v>141.57749999999999</v>
      </c>
      <c r="AS244" s="197">
        <f t="shared" si="196"/>
        <v>15.730833333333331</v>
      </c>
      <c r="AT244" s="197">
        <f t="shared" si="197"/>
        <v>0</v>
      </c>
      <c r="AU244" s="204">
        <f t="shared" si="198"/>
        <v>0</v>
      </c>
      <c r="AV244" s="197">
        <f t="shared" si="207"/>
        <v>0</v>
      </c>
      <c r="AX244" s="169" t="s">
        <v>92</v>
      </c>
      <c r="AY244" s="207">
        <v>79.900000000000006</v>
      </c>
      <c r="AZ244" s="196" t="s">
        <v>2</v>
      </c>
      <c r="BA244" s="169">
        <v>13.17</v>
      </c>
      <c r="BB244" s="197">
        <v>6</v>
      </c>
      <c r="BC244" s="197">
        <v>3</v>
      </c>
      <c r="BD244" s="197">
        <f t="shared" si="214"/>
        <v>9</v>
      </c>
    </row>
    <row r="245" spans="1:56" s="197" customFormat="1" ht="27" hidden="1" customHeight="1" thickTop="1" thickBot="1">
      <c r="A245" s="169"/>
      <c r="B245" s="205"/>
      <c r="C245" s="196" t="s">
        <v>2</v>
      </c>
      <c r="D245" s="197" t="s">
        <v>256</v>
      </c>
      <c r="E245" s="188">
        <f t="shared" si="199"/>
        <v>10</v>
      </c>
      <c r="F245" s="188">
        <f t="shared" si="200"/>
        <v>10</v>
      </c>
      <c r="G245" s="197">
        <f t="shared" si="212"/>
        <v>15.86</v>
      </c>
      <c r="H245" s="198">
        <f t="shared" si="208"/>
        <v>0</v>
      </c>
      <c r="I245" s="199">
        <f t="shared" si="185"/>
        <v>44</v>
      </c>
      <c r="J245" s="200">
        <f t="shared" si="186"/>
        <v>10</v>
      </c>
      <c r="K245" s="192">
        <f t="shared" si="201"/>
        <v>440</v>
      </c>
      <c r="L245" s="213">
        <v>15</v>
      </c>
      <c r="M245" s="201">
        <f t="shared" si="187"/>
        <v>455</v>
      </c>
      <c r="N245" s="169">
        <v>13.17</v>
      </c>
      <c r="O245" s="197">
        <v>7</v>
      </c>
      <c r="P245" s="157">
        <v>0.25</v>
      </c>
      <c r="Q245" s="157">
        <f t="shared" si="215"/>
        <v>0.83333333333333337</v>
      </c>
      <c r="R245" s="197">
        <f t="shared" si="188"/>
        <v>10</v>
      </c>
      <c r="S245" s="197">
        <f t="shared" si="202"/>
        <v>0</v>
      </c>
      <c r="T245" s="157">
        <f t="shared" si="203"/>
        <v>10.833333333333334</v>
      </c>
      <c r="U245" s="197">
        <f t="shared" si="209"/>
        <v>142.67500000000001</v>
      </c>
      <c r="V245" s="197">
        <f t="shared" si="189"/>
        <v>44</v>
      </c>
      <c r="W245" s="197">
        <f t="shared" si="204"/>
        <v>15.85</v>
      </c>
      <c r="X245" s="158">
        <f t="shared" si="190"/>
        <v>0</v>
      </c>
      <c r="Y245" s="158">
        <v>15</v>
      </c>
      <c r="Z245" s="158">
        <f t="shared" si="191"/>
        <v>440</v>
      </c>
      <c r="AA245" s="158">
        <f t="shared" si="210"/>
        <v>455</v>
      </c>
      <c r="AC245" s="197">
        <f t="shared" si="184"/>
        <v>0</v>
      </c>
      <c r="AE245" s="202"/>
      <c r="AF245" s="203"/>
      <c r="AJ245" s="157">
        <f t="shared" si="205"/>
        <v>10</v>
      </c>
      <c r="AK245" s="157">
        <f t="shared" si="206"/>
        <v>0.83333333333333393</v>
      </c>
      <c r="AL245" s="197">
        <f t="shared" si="211"/>
        <v>10</v>
      </c>
      <c r="AN245" s="197">
        <f t="shared" si="192"/>
        <v>13.17</v>
      </c>
      <c r="AO245" s="197">
        <f t="shared" si="213"/>
        <v>131.69999999999999</v>
      </c>
      <c r="AP245" s="197">
        <f t="shared" si="193"/>
        <v>0.83333333333333337</v>
      </c>
      <c r="AQ245" s="197">
        <f t="shared" si="194"/>
        <v>10.975</v>
      </c>
      <c r="AR245" s="197">
        <f t="shared" si="195"/>
        <v>142.67499999999998</v>
      </c>
      <c r="AS245" s="197">
        <f t="shared" si="196"/>
        <v>15.852777777777776</v>
      </c>
      <c r="AT245" s="197">
        <f t="shared" si="197"/>
        <v>0</v>
      </c>
      <c r="AU245" s="204">
        <f t="shared" si="198"/>
        <v>0</v>
      </c>
      <c r="AV245" s="197">
        <f t="shared" si="207"/>
        <v>0</v>
      </c>
      <c r="AX245" s="169" t="s">
        <v>192</v>
      </c>
      <c r="AY245" s="205">
        <v>79.900000000000006</v>
      </c>
      <c r="AZ245" s="196" t="s">
        <v>2</v>
      </c>
      <c r="BA245" s="169">
        <v>13.17</v>
      </c>
      <c r="BB245" s="197">
        <v>7</v>
      </c>
      <c r="BC245" s="197">
        <v>3</v>
      </c>
      <c r="BD245" s="197">
        <f t="shared" si="214"/>
        <v>10</v>
      </c>
    </row>
    <row r="246" spans="1:56" s="197" customFormat="1" ht="27" hidden="1" customHeight="1" thickTop="1" thickBot="1">
      <c r="A246" s="169"/>
      <c r="B246" s="205"/>
      <c r="C246" s="196" t="s">
        <v>3</v>
      </c>
      <c r="D246" s="197" t="s">
        <v>256</v>
      </c>
      <c r="E246" s="188">
        <f t="shared" si="199"/>
        <v>10</v>
      </c>
      <c r="F246" s="188">
        <f t="shared" si="200"/>
        <v>7</v>
      </c>
      <c r="G246" s="197">
        <f t="shared" si="212"/>
        <v>14.12</v>
      </c>
      <c r="H246" s="198">
        <f t="shared" si="208"/>
        <v>0</v>
      </c>
      <c r="I246" s="199">
        <f t="shared" si="185"/>
        <v>44</v>
      </c>
      <c r="J246" s="200">
        <f t="shared" si="186"/>
        <v>10</v>
      </c>
      <c r="K246" s="192">
        <f t="shared" si="201"/>
        <v>440</v>
      </c>
      <c r="L246" s="213">
        <v>15</v>
      </c>
      <c r="M246" s="201">
        <f t="shared" si="187"/>
        <v>455</v>
      </c>
      <c r="N246" s="197">
        <v>12</v>
      </c>
      <c r="O246" s="197">
        <v>4</v>
      </c>
      <c r="P246" s="157">
        <v>0.25</v>
      </c>
      <c r="Q246" s="157">
        <f t="shared" si="215"/>
        <v>0.58333333333333326</v>
      </c>
      <c r="R246" s="197">
        <f t="shared" si="188"/>
        <v>10</v>
      </c>
      <c r="S246" s="197">
        <f t="shared" si="202"/>
        <v>0</v>
      </c>
      <c r="T246" s="157">
        <f t="shared" si="203"/>
        <v>10.583333333333334</v>
      </c>
      <c r="U246" s="197">
        <f t="shared" si="209"/>
        <v>127</v>
      </c>
      <c r="V246" s="197">
        <f t="shared" si="189"/>
        <v>44</v>
      </c>
      <c r="W246" s="197">
        <f t="shared" si="204"/>
        <v>14.11</v>
      </c>
      <c r="X246" s="158">
        <f t="shared" si="190"/>
        <v>0</v>
      </c>
      <c r="Y246" s="158">
        <v>15</v>
      </c>
      <c r="Z246" s="158">
        <f t="shared" si="191"/>
        <v>440</v>
      </c>
      <c r="AA246" s="158">
        <f t="shared" si="210"/>
        <v>455</v>
      </c>
      <c r="AC246" s="197">
        <f t="shared" si="184"/>
        <v>0</v>
      </c>
      <c r="AE246" s="202"/>
      <c r="AF246" s="203"/>
      <c r="AJ246" s="157">
        <f t="shared" si="205"/>
        <v>10</v>
      </c>
      <c r="AK246" s="157">
        <f t="shared" si="206"/>
        <v>0.58333333333333393</v>
      </c>
      <c r="AL246" s="197">
        <f t="shared" si="211"/>
        <v>7</v>
      </c>
      <c r="AN246" s="197">
        <f t="shared" si="192"/>
        <v>12</v>
      </c>
      <c r="AO246" s="197">
        <f t="shared" si="213"/>
        <v>120</v>
      </c>
      <c r="AP246" s="197">
        <f t="shared" si="193"/>
        <v>0.58333333333333337</v>
      </c>
      <c r="AQ246" s="197">
        <f t="shared" si="194"/>
        <v>7</v>
      </c>
      <c r="AR246" s="197">
        <f t="shared" si="195"/>
        <v>127</v>
      </c>
      <c r="AS246" s="197">
        <f t="shared" si="196"/>
        <v>14.111111111111111</v>
      </c>
      <c r="AT246" s="197">
        <f t="shared" si="197"/>
        <v>0</v>
      </c>
      <c r="AU246" s="204">
        <f t="shared" si="198"/>
        <v>0</v>
      </c>
      <c r="AV246" s="197">
        <f t="shared" si="207"/>
        <v>0</v>
      </c>
      <c r="AX246" s="169" t="s">
        <v>45</v>
      </c>
      <c r="AY246" s="205">
        <v>62.3</v>
      </c>
      <c r="AZ246" s="196" t="s">
        <v>3</v>
      </c>
      <c r="BA246" s="197">
        <v>12</v>
      </c>
      <c r="BB246" s="197">
        <v>4</v>
      </c>
      <c r="BC246" s="197">
        <v>3</v>
      </c>
      <c r="BD246" s="197">
        <f t="shared" si="214"/>
        <v>7</v>
      </c>
    </row>
    <row r="247" spans="1:56" s="197" customFormat="1" ht="27" hidden="1" customHeight="1" thickTop="1" thickBot="1">
      <c r="A247" s="169"/>
      <c r="B247" s="205"/>
      <c r="C247" s="196" t="s">
        <v>2</v>
      </c>
      <c r="D247" s="197" t="s">
        <v>256</v>
      </c>
      <c r="E247" s="188">
        <f t="shared" si="199"/>
        <v>11</v>
      </c>
      <c r="F247" s="188">
        <f t="shared" si="200"/>
        <v>9</v>
      </c>
      <c r="G247" s="197">
        <f t="shared" si="212"/>
        <v>17.200000000000003</v>
      </c>
      <c r="H247" s="198">
        <f t="shared" si="208"/>
        <v>0</v>
      </c>
      <c r="I247" s="199">
        <f t="shared" si="185"/>
        <v>44</v>
      </c>
      <c r="J247" s="200">
        <f t="shared" si="186"/>
        <v>10</v>
      </c>
      <c r="K247" s="192">
        <f t="shared" si="201"/>
        <v>440</v>
      </c>
      <c r="L247" s="213">
        <v>15</v>
      </c>
      <c r="M247" s="201">
        <f t="shared" si="187"/>
        <v>455</v>
      </c>
      <c r="N247" s="169">
        <v>13.17</v>
      </c>
      <c r="O247" s="197">
        <v>18</v>
      </c>
      <c r="P247" s="157">
        <v>0.25</v>
      </c>
      <c r="Q247" s="157">
        <f t="shared" si="215"/>
        <v>1.75</v>
      </c>
      <c r="R247" s="197">
        <f t="shared" si="188"/>
        <v>10</v>
      </c>
      <c r="S247" s="197">
        <f t="shared" si="202"/>
        <v>0</v>
      </c>
      <c r="T247" s="157">
        <f t="shared" si="203"/>
        <v>11.75</v>
      </c>
      <c r="U247" s="197">
        <f t="shared" si="209"/>
        <v>154.7475</v>
      </c>
      <c r="V247" s="197">
        <f t="shared" si="189"/>
        <v>44</v>
      </c>
      <c r="W247" s="197">
        <f t="shared" si="204"/>
        <v>17.190000000000001</v>
      </c>
      <c r="X247" s="158">
        <f t="shared" si="190"/>
        <v>0</v>
      </c>
      <c r="Y247" s="158">
        <v>15</v>
      </c>
      <c r="Z247" s="158">
        <f t="shared" si="191"/>
        <v>440</v>
      </c>
      <c r="AA247" s="158">
        <f t="shared" si="210"/>
        <v>455</v>
      </c>
      <c r="AC247" s="197">
        <f t="shared" si="184"/>
        <v>0</v>
      </c>
      <c r="AE247" s="202"/>
      <c r="AF247" s="203"/>
      <c r="AJ247" s="157">
        <f t="shared" si="205"/>
        <v>11</v>
      </c>
      <c r="AK247" s="157">
        <f t="shared" si="206"/>
        <v>0.75</v>
      </c>
      <c r="AL247" s="197">
        <f t="shared" si="211"/>
        <v>9</v>
      </c>
      <c r="AN247" s="197">
        <f t="shared" si="192"/>
        <v>13.17</v>
      </c>
      <c r="AO247" s="197">
        <f t="shared" si="213"/>
        <v>144.87</v>
      </c>
      <c r="AP247" s="197">
        <f t="shared" si="193"/>
        <v>0.75</v>
      </c>
      <c r="AQ247" s="197">
        <f t="shared" si="194"/>
        <v>9.8774999999999995</v>
      </c>
      <c r="AR247" s="197">
        <f t="shared" si="195"/>
        <v>154.7475</v>
      </c>
      <c r="AS247" s="197">
        <f t="shared" si="196"/>
        <v>17.194166666666668</v>
      </c>
      <c r="AT247" s="197">
        <f t="shared" si="197"/>
        <v>0</v>
      </c>
      <c r="AU247" s="204">
        <f t="shared" si="198"/>
        <v>0</v>
      </c>
      <c r="AV247" s="197">
        <f t="shared" si="207"/>
        <v>0</v>
      </c>
      <c r="AX247" s="169" t="s">
        <v>46</v>
      </c>
      <c r="AY247" s="205">
        <v>46.2</v>
      </c>
      <c r="AZ247" s="196" t="s">
        <v>2</v>
      </c>
      <c r="BA247" s="169">
        <v>13.17</v>
      </c>
      <c r="BB247" s="197">
        <v>18</v>
      </c>
      <c r="BC247" s="197">
        <v>3</v>
      </c>
      <c r="BD247" s="197">
        <f t="shared" si="214"/>
        <v>21</v>
      </c>
    </row>
    <row r="248" spans="1:56" s="197" customFormat="1" ht="27" hidden="1" customHeight="1" thickTop="1" thickBot="1">
      <c r="A248" s="169"/>
      <c r="B248" s="205"/>
      <c r="C248" s="196" t="s">
        <v>48</v>
      </c>
      <c r="D248" s="197" t="s">
        <v>256</v>
      </c>
      <c r="E248" s="188">
        <f t="shared" si="199"/>
        <v>10</v>
      </c>
      <c r="F248" s="188">
        <f t="shared" si="200"/>
        <v>4</v>
      </c>
      <c r="G248" s="197">
        <f t="shared" si="212"/>
        <v>13.78</v>
      </c>
      <c r="H248" s="198">
        <f t="shared" si="208"/>
        <v>0</v>
      </c>
      <c r="I248" s="199">
        <f t="shared" si="185"/>
        <v>44</v>
      </c>
      <c r="J248" s="200">
        <f t="shared" si="186"/>
        <v>10</v>
      </c>
      <c r="K248" s="192">
        <f t="shared" si="201"/>
        <v>440</v>
      </c>
      <c r="L248" s="213">
        <v>15</v>
      </c>
      <c r="M248" s="201">
        <f t="shared" si="187"/>
        <v>455</v>
      </c>
      <c r="N248" s="197">
        <v>12</v>
      </c>
      <c r="O248" s="197">
        <v>1</v>
      </c>
      <c r="P248" s="157">
        <v>0.25</v>
      </c>
      <c r="Q248" s="157">
        <f t="shared" si="215"/>
        <v>0.33333333333333331</v>
      </c>
      <c r="R248" s="197">
        <f t="shared" si="188"/>
        <v>10</v>
      </c>
      <c r="S248" s="197">
        <f t="shared" si="202"/>
        <v>0</v>
      </c>
      <c r="T248" s="157">
        <f t="shared" si="203"/>
        <v>10.333333333333334</v>
      </c>
      <c r="U248" s="197">
        <f t="shared" si="209"/>
        <v>124</v>
      </c>
      <c r="V248" s="197">
        <f t="shared" si="189"/>
        <v>44</v>
      </c>
      <c r="W248" s="197">
        <f t="shared" si="204"/>
        <v>13.78</v>
      </c>
      <c r="X248" s="158">
        <f t="shared" si="190"/>
        <v>0</v>
      </c>
      <c r="Y248" s="158">
        <v>15</v>
      </c>
      <c r="Z248" s="158">
        <f t="shared" si="191"/>
        <v>440</v>
      </c>
      <c r="AA248" s="158">
        <f t="shared" si="210"/>
        <v>455</v>
      </c>
      <c r="AC248" s="197">
        <f t="shared" si="184"/>
        <v>0</v>
      </c>
      <c r="AE248" s="202"/>
      <c r="AF248" s="203"/>
      <c r="AJ248" s="157">
        <f t="shared" si="205"/>
        <v>10</v>
      </c>
      <c r="AK248" s="157">
        <f t="shared" si="206"/>
        <v>0.33333333333333393</v>
      </c>
      <c r="AL248" s="197">
        <f t="shared" si="211"/>
        <v>4</v>
      </c>
      <c r="AN248" s="197">
        <f t="shared" si="192"/>
        <v>12</v>
      </c>
      <c r="AO248" s="197">
        <f t="shared" si="213"/>
        <v>120</v>
      </c>
      <c r="AP248" s="197">
        <f t="shared" si="193"/>
        <v>0.33333333333333331</v>
      </c>
      <c r="AQ248" s="197">
        <f t="shared" si="194"/>
        <v>4</v>
      </c>
      <c r="AR248" s="197">
        <f t="shared" si="195"/>
        <v>124</v>
      </c>
      <c r="AS248" s="197">
        <f t="shared" si="196"/>
        <v>13.777777777777779</v>
      </c>
      <c r="AT248" s="197">
        <f t="shared" si="197"/>
        <v>0</v>
      </c>
      <c r="AU248" s="204">
        <f t="shared" si="198"/>
        <v>0</v>
      </c>
      <c r="AV248" s="197">
        <f t="shared" si="207"/>
        <v>0</v>
      </c>
      <c r="AX248" s="169" t="s">
        <v>47</v>
      </c>
      <c r="AY248" s="205">
        <v>149</v>
      </c>
      <c r="AZ248" s="196" t="s">
        <v>48</v>
      </c>
      <c r="BA248" s="197">
        <v>12</v>
      </c>
      <c r="BB248" s="197">
        <v>1</v>
      </c>
      <c r="BC248" s="197">
        <v>3</v>
      </c>
      <c r="BD248" s="197">
        <f t="shared" si="214"/>
        <v>4</v>
      </c>
    </row>
    <row r="249" spans="1:56" s="197" customFormat="1" ht="27" hidden="1" customHeight="1" thickTop="1" thickBot="1">
      <c r="A249" s="169"/>
      <c r="B249" s="205"/>
      <c r="C249" s="196" t="s">
        <v>3</v>
      </c>
      <c r="D249" s="197" t="s">
        <v>256</v>
      </c>
      <c r="E249" s="188">
        <f t="shared" si="199"/>
        <v>11</v>
      </c>
      <c r="F249" s="188">
        <f t="shared" si="200"/>
        <v>0</v>
      </c>
      <c r="G249" s="197">
        <f t="shared" si="212"/>
        <v>14.67</v>
      </c>
      <c r="H249" s="198">
        <f t="shared" si="208"/>
        <v>0</v>
      </c>
      <c r="I249" s="199">
        <f t="shared" si="185"/>
        <v>44</v>
      </c>
      <c r="J249" s="200">
        <f t="shared" si="186"/>
        <v>10</v>
      </c>
      <c r="K249" s="192">
        <f t="shared" si="201"/>
        <v>440</v>
      </c>
      <c r="L249" s="213">
        <v>15</v>
      </c>
      <c r="M249" s="201">
        <f t="shared" si="187"/>
        <v>455</v>
      </c>
      <c r="N249" s="197">
        <v>12</v>
      </c>
      <c r="O249" s="197">
        <v>9</v>
      </c>
      <c r="P249" s="157">
        <v>0.25</v>
      </c>
      <c r="Q249" s="157">
        <f t="shared" si="215"/>
        <v>1</v>
      </c>
      <c r="R249" s="197">
        <f t="shared" si="188"/>
        <v>10</v>
      </c>
      <c r="S249" s="197">
        <f t="shared" si="202"/>
        <v>0</v>
      </c>
      <c r="T249" s="157">
        <f t="shared" si="203"/>
        <v>11</v>
      </c>
      <c r="U249" s="197">
        <f t="shared" si="209"/>
        <v>132</v>
      </c>
      <c r="V249" s="197">
        <f t="shared" si="189"/>
        <v>44</v>
      </c>
      <c r="W249" s="197">
        <f t="shared" si="204"/>
        <v>14.67</v>
      </c>
      <c r="X249" s="158">
        <f t="shared" si="190"/>
        <v>0</v>
      </c>
      <c r="Y249" s="158">
        <v>15</v>
      </c>
      <c r="Z249" s="158">
        <f t="shared" si="191"/>
        <v>440</v>
      </c>
      <c r="AA249" s="158">
        <f t="shared" si="210"/>
        <v>455</v>
      </c>
      <c r="AC249" s="197">
        <f t="shared" si="184"/>
        <v>0</v>
      </c>
      <c r="AE249" s="202"/>
      <c r="AF249" s="203"/>
      <c r="AJ249" s="157">
        <f t="shared" si="205"/>
        <v>11</v>
      </c>
      <c r="AK249" s="157">
        <f t="shared" si="206"/>
        <v>0</v>
      </c>
      <c r="AL249" s="197">
        <f t="shared" si="211"/>
        <v>0</v>
      </c>
      <c r="AN249" s="197">
        <f t="shared" si="192"/>
        <v>12</v>
      </c>
      <c r="AO249" s="197">
        <f t="shared" si="213"/>
        <v>132</v>
      </c>
      <c r="AP249" s="197">
        <f t="shared" si="193"/>
        <v>0</v>
      </c>
      <c r="AQ249" s="197">
        <f t="shared" si="194"/>
        <v>0</v>
      </c>
      <c r="AR249" s="197">
        <f t="shared" si="195"/>
        <v>132</v>
      </c>
      <c r="AS249" s="197">
        <f t="shared" si="196"/>
        <v>14.666666666666666</v>
      </c>
      <c r="AT249" s="197">
        <f t="shared" si="197"/>
        <v>0</v>
      </c>
      <c r="AU249" s="204">
        <f t="shared" si="198"/>
        <v>0</v>
      </c>
      <c r="AV249" s="197">
        <f t="shared" si="207"/>
        <v>0</v>
      </c>
      <c r="AX249" s="169" t="s">
        <v>171</v>
      </c>
      <c r="AY249" s="205">
        <v>79.900000000000006</v>
      </c>
      <c r="AZ249" s="196" t="s">
        <v>3</v>
      </c>
      <c r="BA249" s="197">
        <v>12</v>
      </c>
      <c r="BB249" s="197">
        <v>9</v>
      </c>
      <c r="BC249" s="197">
        <v>3</v>
      </c>
      <c r="BD249" s="197">
        <f t="shared" si="214"/>
        <v>12</v>
      </c>
    </row>
    <row r="250" spans="1:56" s="197" customFormat="1" ht="27" hidden="1" customHeight="1" thickTop="1" thickBot="1">
      <c r="A250" s="169"/>
      <c r="B250" s="205"/>
      <c r="C250" s="196" t="s">
        <v>3</v>
      </c>
      <c r="D250" s="197" t="s">
        <v>256</v>
      </c>
      <c r="E250" s="188">
        <f t="shared" si="199"/>
        <v>10</v>
      </c>
      <c r="F250" s="188">
        <f t="shared" si="200"/>
        <v>8</v>
      </c>
      <c r="G250" s="197">
        <f t="shared" si="212"/>
        <v>14.23</v>
      </c>
      <c r="H250" s="198">
        <f t="shared" si="208"/>
        <v>0</v>
      </c>
      <c r="I250" s="199">
        <f t="shared" si="185"/>
        <v>44</v>
      </c>
      <c r="J250" s="200">
        <f t="shared" si="186"/>
        <v>10</v>
      </c>
      <c r="K250" s="192">
        <f t="shared" si="201"/>
        <v>440</v>
      </c>
      <c r="L250" s="213">
        <v>15</v>
      </c>
      <c r="M250" s="201">
        <f t="shared" si="187"/>
        <v>455</v>
      </c>
      <c r="N250" s="197">
        <v>12</v>
      </c>
      <c r="O250" s="197">
        <v>5</v>
      </c>
      <c r="P250" s="157">
        <v>0.25</v>
      </c>
      <c r="Q250" s="157">
        <f t="shared" si="215"/>
        <v>0.66666666666666674</v>
      </c>
      <c r="R250" s="197">
        <f t="shared" si="188"/>
        <v>10</v>
      </c>
      <c r="S250" s="197">
        <f t="shared" si="202"/>
        <v>0</v>
      </c>
      <c r="T250" s="157">
        <f t="shared" si="203"/>
        <v>10.666666666666666</v>
      </c>
      <c r="U250" s="197">
        <f t="shared" si="209"/>
        <v>128</v>
      </c>
      <c r="V250" s="197">
        <f t="shared" si="189"/>
        <v>44</v>
      </c>
      <c r="W250" s="197">
        <f t="shared" si="204"/>
        <v>14.22</v>
      </c>
      <c r="X250" s="158">
        <f t="shared" si="190"/>
        <v>0</v>
      </c>
      <c r="Y250" s="158">
        <v>15</v>
      </c>
      <c r="Z250" s="158">
        <f t="shared" si="191"/>
        <v>440</v>
      </c>
      <c r="AA250" s="158">
        <f t="shared" si="210"/>
        <v>455</v>
      </c>
      <c r="AC250" s="197">
        <f t="shared" si="184"/>
        <v>0</v>
      </c>
      <c r="AE250" s="202"/>
      <c r="AF250" s="203"/>
      <c r="AI250" s="156"/>
      <c r="AJ250" s="157">
        <f t="shared" si="205"/>
        <v>10</v>
      </c>
      <c r="AK250" s="157">
        <f t="shared" si="206"/>
        <v>0.66666666666666607</v>
      </c>
      <c r="AL250" s="197">
        <f t="shared" si="211"/>
        <v>8</v>
      </c>
      <c r="AN250" s="197">
        <f t="shared" si="192"/>
        <v>12</v>
      </c>
      <c r="AO250" s="197">
        <f t="shared" si="213"/>
        <v>120</v>
      </c>
      <c r="AP250" s="197">
        <f t="shared" si="193"/>
        <v>0.66666666666666663</v>
      </c>
      <c r="AQ250" s="197">
        <f t="shared" si="194"/>
        <v>8</v>
      </c>
      <c r="AR250" s="197">
        <f t="shared" si="195"/>
        <v>128</v>
      </c>
      <c r="AS250" s="197">
        <f t="shared" si="196"/>
        <v>14.222222222222221</v>
      </c>
      <c r="AT250" s="197">
        <f t="shared" si="197"/>
        <v>0</v>
      </c>
      <c r="AU250" s="204">
        <f t="shared" si="198"/>
        <v>0</v>
      </c>
      <c r="AV250" s="197">
        <f t="shared" si="207"/>
        <v>0</v>
      </c>
      <c r="AX250" s="169" t="s">
        <v>614</v>
      </c>
      <c r="AY250" s="207">
        <v>79.900000000000006</v>
      </c>
      <c r="AZ250" s="196" t="s">
        <v>3</v>
      </c>
      <c r="BA250" s="197">
        <v>12</v>
      </c>
      <c r="BB250" s="197">
        <v>5</v>
      </c>
      <c r="BC250" s="197">
        <v>3</v>
      </c>
      <c r="BD250" s="197">
        <f t="shared" si="214"/>
        <v>8</v>
      </c>
    </row>
    <row r="251" spans="1:56" s="197" customFormat="1" ht="27" hidden="1" customHeight="1" thickTop="1" thickBot="1">
      <c r="A251" s="169"/>
      <c r="B251" s="205"/>
      <c r="C251" s="196" t="s">
        <v>3</v>
      </c>
      <c r="D251" s="197" t="s">
        <v>256</v>
      </c>
      <c r="E251" s="188">
        <f t="shared" si="199"/>
        <v>10</v>
      </c>
      <c r="F251" s="188">
        <f t="shared" si="200"/>
        <v>9</v>
      </c>
      <c r="G251" s="197">
        <f t="shared" si="212"/>
        <v>14.34</v>
      </c>
      <c r="H251" s="198">
        <f t="shared" si="208"/>
        <v>0</v>
      </c>
      <c r="I251" s="199">
        <f t="shared" si="185"/>
        <v>44</v>
      </c>
      <c r="J251" s="200">
        <f t="shared" si="186"/>
        <v>10</v>
      </c>
      <c r="K251" s="192">
        <f t="shared" si="201"/>
        <v>440</v>
      </c>
      <c r="L251" s="213">
        <v>15</v>
      </c>
      <c r="M251" s="201">
        <f t="shared" si="187"/>
        <v>455</v>
      </c>
      <c r="N251" s="197">
        <v>12</v>
      </c>
      <c r="O251" s="197">
        <v>6</v>
      </c>
      <c r="P251" s="157">
        <v>0.25</v>
      </c>
      <c r="Q251" s="157">
        <f t="shared" si="215"/>
        <v>0.75</v>
      </c>
      <c r="R251" s="197">
        <f t="shared" si="188"/>
        <v>10</v>
      </c>
      <c r="S251" s="197">
        <f t="shared" si="202"/>
        <v>0</v>
      </c>
      <c r="T251" s="157">
        <f t="shared" si="203"/>
        <v>10.75</v>
      </c>
      <c r="U251" s="197">
        <f t="shared" si="209"/>
        <v>129</v>
      </c>
      <c r="V251" s="197">
        <f t="shared" si="189"/>
        <v>44</v>
      </c>
      <c r="W251" s="197">
        <f t="shared" si="204"/>
        <v>14.33</v>
      </c>
      <c r="X251" s="158">
        <f t="shared" si="190"/>
        <v>0</v>
      </c>
      <c r="Y251" s="158">
        <v>15</v>
      </c>
      <c r="Z251" s="158">
        <f t="shared" si="191"/>
        <v>440</v>
      </c>
      <c r="AA251" s="158">
        <f t="shared" si="210"/>
        <v>455</v>
      </c>
      <c r="AC251" s="197">
        <f t="shared" si="184"/>
        <v>0</v>
      </c>
      <c r="AE251" s="202"/>
      <c r="AF251" s="203"/>
      <c r="AJ251" s="157">
        <f t="shared" si="205"/>
        <v>10</v>
      </c>
      <c r="AK251" s="157">
        <f t="shared" si="206"/>
        <v>0.75</v>
      </c>
      <c r="AL251" s="197">
        <f t="shared" si="211"/>
        <v>9</v>
      </c>
      <c r="AN251" s="197">
        <f t="shared" si="192"/>
        <v>12</v>
      </c>
      <c r="AO251" s="197">
        <f t="shared" si="213"/>
        <v>120</v>
      </c>
      <c r="AP251" s="197">
        <f t="shared" si="193"/>
        <v>0.75</v>
      </c>
      <c r="AQ251" s="197">
        <f t="shared" si="194"/>
        <v>9</v>
      </c>
      <c r="AR251" s="197">
        <f t="shared" si="195"/>
        <v>129</v>
      </c>
      <c r="AS251" s="197">
        <f t="shared" si="196"/>
        <v>14.333333333333334</v>
      </c>
      <c r="AT251" s="197">
        <f t="shared" si="197"/>
        <v>0</v>
      </c>
      <c r="AU251" s="204">
        <f t="shared" si="198"/>
        <v>0</v>
      </c>
      <c r="AV251" s="197">
        <f t="shared" si="207"/>
        <v>0</v>
      </c>
      <c r="AX251" s="169" t="s">
        <v>615</v>
      </c>
      <c r="AY251" s="207">
        <v>87.7</v>
      </c>
      <c r="AZ251" s="196" t="s">
        <v>3</v>
      </c>
      <c r="BA251" s="197">
        <v>12</v>
      </c>
      <c r="BB251" s="197">
        <v>6</v>
      </c>
      <c r="BC251" s="197">
        <v>3</v>
      </c>
      <c r="BD251" s="197">
        <f t="shared" si="214"/>
        <v>9</v>
      </c>
    </row>
    <row r="252" spans="1:56" s="156" customFormat="1" ht="27" hidden="1" customHeight="1" thickTop="1" thickBot="1">
      <c r="A252" s="169"/>
      <c r="B252" s="205"/>
      <c r="C252" s="196" t="s">
        <v>2</v>
      </c>
      <c r="D252" s="197" t="s">
        <v>256</v>
      </c>
      <c r="E252" s="188">
        <f t="shared" si="199"/>
        <v>10</v>
      </c>
      <c r="F252" s="188">
        <f t="shared" si="200"/>
        <v>3</v>
      </c>
      <c r="G252" s="197">
        <f t="shared" si="212"/>
        <v>15</v>
      </c>
      <c r="H252" s="198">
        <f t="shared" si="208"/>
        <v>0</v>
      </c>
      <c r="I252" s="199">
        <f t="shared" si="185"/>
        <v>44</v>
      </c>
      <c r="J252" s="200">
        <f t="shared" si="186"/>
        <v>10</v>
      </c>
      <c r="K252" s="192">
        <f t="shared" si="201"/>
        <v>440</v>
      </c>
      <c r="L252" s="213">
        <v>15</v>
      </c>
      <c r="M252" s="201">
        <f t="shared" si="187"/>
        <v>455</v>
      </c>
      <c r="N252" s="169">
        <v>13.17</v>
      </c>
      <c r="O252" s="197">
        <v>0</v>
      </c>
      <c r="P252" s="157">
        <v>0.25</v>
      </c>
      <c r="Q252" s="157">
        <f t="shared" si="215"/>
        <v>0.25</v>
      </c>
      <c r="R252" s="197">
        <f t="shared" si="188"/>
        <v>10</v>
      </c>
      <c r="S252" s="197">
        <f t="shared" si="202"/>
        <v>0</v>
      </c>
      <c r="T252" s="157">
        <f t="shared" si="203"/>
        <v>10.25</v>
      </c>
      <c r="U252" s="197">
        <f t="shared" si="209"/>
        <v>134.99250000000001</v>
      </c>
      <c r="V252" s="197">
        <f t="shared" si="189"/>
        <v>44</v>
      </c>
      <c r="W252" s="197">
        <f t="shared" si="204"/>
        <v>15</v>
      </c>
      <c r="X252" s="158">
        <f t="shared" si="190"/>
        <v>0</v>
      </c>
      <c r="Y252" s="158">
        <v>15</v>
      </c>
      <c r="Z252" s="158">
        <f t="shared" si="191"/>
        <v>440</v>
      </c>
      <c r="AA252" s="158">
        <f t="shared" si="210"/>
        <v>455</v>
      </c>
      <c r="AC252" s="197">
        <f t="shared" si="184"/>
        <v>0</v>
      </c>
      <c r="AE252" s="202"/>
      <c r="AF252" s="203"/>
      <c r="AG252" s="197"/>
      <c r="AH252" s="197"/>
      <c r="AI252" s="197"/>
      <c r="AJ252" s="157">
        <f t="shared" si="205"/>
        <v>10</v>
      </c>
      <c r="AK252" s="157">
        <f t="shared" si="206"/>
        <v>0.25</v>
      </c>
      <c r="AL252" s="197">
        <f t="shared" si="211"/>
        <v>3</v>
      </c>
      <c r="AN252" s="197">
        <f t="shared" si="192"/>
        <v>13.17</v>
      </c>
      <c r="AO252" s="197">
        <f t="shared" si="213"/>
        <v>131.69999999999999</v>
      </c>
      <c r="AP252" s="197">
        <f t="shared" si="193"/>
        <v>0.25</v>
      </c>
      <c r="AQ252" s="197">
        <f t="shared" si="194"/>
        <v>3.2925</v>
      </c>
      <c r="AR252" s="197">
        <f t="shared" si="195"/>
        <v>134.99249999999998</v>
      </c>
      <c r="AS252" s="197">
        <f t="shared" si="196"/>
        <v>14.999166666666664</v>
      </c>
      <c r="AT252" s="197">
        <f t="shared" si="197"/>
        <v>0</v>
      </c>
      <c r="AU252" s="204">
        <f t="shared" si="198"/>
        <v>0</v>
      </c>
      <c r="AV252" s="197">
        <f t="shared" si="207"/>
        <v>0</v>
      </c>
      <c r="AX252" s="169" t="s">
        <v>616</v>
      </c>
      <c r="AY252" s="205">
        <v>31.25</v>
      </c>
      <c r="AZ252" s="196" t="s">
        <v>2</v>
      </c>
      <c r="BA252" s="169">
        <v>13.17</v>
      </c>
      <c r="BB252" s="197">
        <v>0</v>
      </c>
      <c r="BC252" s="197">
        <v>3</v>
      </c>
      <c r="BD252" s="197">
        <f t="shared" si="214"/>
        <v>3</v>
      </c>
    </row>
    <row r="253" spans="1:56" s="197" customFormat="1" ht="27" hidden="1" customHeight="1" thickTop="1" thickBot="1">
      <c r="A253" s="169"/>
      <c r="B253" s="205"/>
      <c r="C253" s="196" t="s">
        <v>2</v>
      </c>
      <c r="D253" s="197" t="s">
        <v>256</v>
      </c>
      <c r="E253" s="188">
        <f t="shared" si="199"/>
        <v>11</v>
      </c>
      <c r="F253" s="188">
        <f t="shared" si="200"/>
        <v>3</v>
      </c>
      <c r="G253" s="197">
        <f t="shared" si="212"/>
        <v>16.470000000000002</v>
      </c>
      <c r="H253" s="198">
        <f t="shared" si="208"/>
        <v>0</v>
      </c>
      <c r="I253" s="199">
        <f t="shared" si="185"/>
        <v>44</v>
      </c>
      <c r="J253" s="200">
        <f t="shared" si="186"/>
        <v>10</v>
      </c>
      <c r="K253" s="192">
        <f t="shared" si="201"/>
        <v>440</v>
      </c>
      <c r="L253" s="213">
        <v>15</v>
      </c>
      <c r="M253" s="201">
        <f t="shared" si="187"/>
        <v>455</v>
      </c>
      <c r="N253" s="169">
        <v>13.17</v>
      </c>
      <c r="O253" s="197">
        <v>12</v>
      </c>
      <c r="P253" s="157">
        <v>0.25</v>
      </c>
      <c r="Q253" s="157">
        <f t="shared" si="215"/>
        <v>1.25</v>
      </c>
      <c r="R253" s="197">
        <f t="shared" si="188"/>
        <v>10</v>
      </c>
      <c r="S253" s="197">
        <f t="shared" si="202"/>
        <v>0</v>
      </c>
      <c r="T253" s="157">
        <f t="shared" si="203"/>
        <v>11.25</v>
      </c>
      <c r="U253" s="197">
        <f t="shared" si="209"/>
        <v>148.16249999999999</v>
      </c>
      <c r="V253" s="197">
        <f t="shared" si="189"/>
        <v>44</v>
      </c>
      <c r="W253" s="197">
        <f t="shared" si="204"/>
        <v>16.46</v>
      </c>
      <c r="X253" s="158">
        <f t="shared" si="190"/>
        <v>0</v>
      </c>
      <c r="Y253" s="158">
        <v>15</v>
      </c>
      <c r="Z253" s="158">
        <f t="shared" si="191"/>
        <v>440</v>
      </c>
      <c r="AA253" s="158">
        <f t="shared" si="210"/>
        <v>455</v>
      </c>
      <c r="AC253" s="197">
        <f t="shared" si="184"/>
        <v>0</v>
      </c>
      <c r="AE253" s="202"/>
      <c r="AF253" s="203"/>
      <c r="AJ253" s="157">
        <f t="shared" si="205"/>
        <v>11</v>
      </c>
      <c r="AK253" s="157">
        <f t="shared" si="206"/>
        <v>0.25</v>
      </c>
      <c r="AL253" s="197">
        <f t="shared" si="211"/>
        <v>3</v>
      </c>
      <c r="AN253" s="197">
        <f t="shared" si="192"/>
        <v>13.17</v>
      </c>
      <c r="AO253" s="197">
        <f t="shared" si="213"/>
        <v>144.87</v>
      </c>
      <c r="AP253" s="197">
        <f t="shared" si="193"/>
        <v>0.25</v>
      </c>
      <c r="AQ253" s="197">
        <f t="shared" si="194"/>
        <v>3.2925</v>
      </c>
      <c r="AR253" s="197">
        <f t="shared" si="195"/>
        <v>148.16249999999999</v>
      </c>
      <c r="AS253" s="197">
        <f t="shared" si="196"/>
        <v>16.462499999999999</v>
      </c>
      <c r="AT253" s="197">
        <f t="shared" si="197"/>
        <v>0</v>
      </c>
      <c r="AU253" s="204">
        <f t="shared" si="198"/>
        <v>0</v>
      </c>
      <c r="AV253" s="197">
        <f t="shared" si="207"/>
        <v>0</v>
      </c>
      <c r="AX253" s="194" t="s">
        <v>617</v>
      </c>
      <c r="AY253" s="208">
        <v>22.9</v>
      </c>
      <c r="AZ253" s="196" t="s">
        <v>2</v>
      </c>
      <c r="BA253" s="169">
        <v>13.17</v>
      </c>
      <c r="BB253" s="197">
        <v>12</v>
      </c>
      <c r="BC253" s="197">
        <v>3</v>
      </c>
      <c r="BD253" s="197">
        <f t="shared" si="214"/>
        <v>15</v>
      </c>
    </row>
    <row r="254" spans="1:56" s="197" customFormat="1" ht="27" hidden="1" customHeight="1" thickTop="1" thickBot="1">
      <c r="A254" s="169"/>
      <c r="B254" s="205"/>
      <c r="C254" s="196" t="s">
        <v>2</v>
      </c>
      <c r="D254" s="197" t="s">
        <v>256</v>
      </c>
      <c r="E254" s="188">
        <f t="shared" si="199"/>
        <v>10</v>
      </c>
      <c r="F254" s="188">
        <f t="shared" si="200"/>
        <v>5</v>
      </c>
      <c r="G254" s="197">
        <f t="shared" si="212"/>
        <v>15.25</v>
      </c>
      <c r="H254" s="198">
        <f t="shared" si="208"/>
        <v>0</v>
      </c>
      <c r="I254" s="199">
        <f t="shared" si="185"/>
        <v>44</v>
      </c>
      <c r="J254" s="200">
        <f t="shared" si="186"/>
        <v>10</v>
      </c>
      <c r="K254" s="192">
        <f t="shared" si="201"/>
        <v>440</v>
      </c>
      <c r="L254" s="213">
        <v>15</v>
      </c>
      <c r="M254" s="201">
        <f t="shared" si="187"/>
        <v>455</v>
      </c>
      <c r="N254" s="169">
        <v>13.17</v>
      </c>
      <c r="O254" s="197">
        <v>2</v>
      </c>
      <c r="P254" s="157">
        <v>0.25</v>
      </c>
      <c r="Q254" s="157">
        <f t="shared" si="215"/>
        <v>0.41666666666666663</v>
      </c>
      <c r="R254" s="197">
        <f t="shared" si="188"/>
        <v>10</v>
      </c>
      <c r="S254" s="197">
        <f t="shared" si="202"/>
        <v>0</v>
      </c>
      <c r="T254" s="157">
        <f t="shared" si="203"/>
        <v>10.416666666666666</v>
      </c>
      <c r="U254" s="197">
        <f t="shared" si="209"/>
        <v>137.1875</v>
      </c>
      <c r="V254" s="197">
        <f t="shared" si="189"/>
        <v>44</v>
      </c>
      <c r="W254" s="197">
        <f t="shared" si="204"/>
        <v>15.24</v>
      </c>
      <c r="X254" s="158">
        <f t="shared" si="190"/>
        <v>0</v>
      </c>
      <c r="Y254" s="158">
        <v>15</v>
      </c>
      <c r="Z254" s="158">
        <f t="shared" si="191"/>
        <v>440</v>
      </c>
      <c r="AA254" s="158">
        <f t="shared" si="210"/>
        <v>455</v>
      </c>
      <c r="AC254" s="197">
        <f t="shared" si="184"/>
        <v>0</v>
      </c>
      <c r="AE254" s="202"/>
      <c r="AF254" s="203"/>
      <c r="AJ254" s="157">
        <f t="shared" si="205"/>
        <v>10</v>
      </c>
      <c r="AK254" s="157">
        <f t="shared" si="206"/>
        <v>0.41666666666666607</v>
      </c>
      <c r="AL254" s="197">
        <f t="shared" si="211"/>
        <v>5</v>
      </c>
      <c r="AN254" s="197">
        <f t="shared" si="192"/>
        <v>13.17</v>
      </c>
      <c r="AO254" s="197">
        <f t="shared" si="213"/>
        <v>131.69999999999999</v>
      </c>
      <c r="AP254" s="197">
        <f t="shared" si="193"/>
        <v>0.41666666666666669</v>
      </c>
      <c r="AQ254" s="197">
        <f t="shared" si="194"/>
        <v>5.4874999999999998</v>
      </c>
      <c r="AR254" s="197">
        <f t="shared" si="195"/>
        <v>137.1875</v>
      </c>
      <c r="AS254" s="197">
        <f t="shared" si="196"/>
        <v>15.243055555555555</v>
      </c>
      <c r="AT254" s="197">
        <f t="shared" si="197"/>
        <v>0</v>
      </c>
      <c r="AU254" s="204">
        <f t="shared" si="198"/>
        <v>0</v>
      </c>
      <c r="AV254" s="197">
        <f t="shared" si="207"/>
        <v>0</v>
      </c>
      <c r="AX254" s="169" t="s">
        <v>165</v>
      </c>
      <c r="AY254" s="205">
        <v>39.65</v>
      </c>
      <c r="AZ254" s="196" t="s">
        <v>2</v>
      </c>
      <c r="BA254" s="169">
        <v>13.17</v>
      </c>
      <c r="BB254" s="197">
        <v>2</v>
      </c>
      <c r="BC254" s="197">
        <v>3</v>
      </c>
      <c r="BD254" s="197">
        <f t="shared" si="214"/>
        <v>5</v>
      </c>
    </row>
    <row r="255" spans="1:56" s="197" customFormat="1" ht="27" hidden="1" customHeight="1" thickTop="1" thickBot="1">
      <c r="A255" s="169"/>
      <c r="B255" s="205"/>
      <c r="C255" s="196" t="s">
        <v>3</v>
      </c>
      <c r="D255" s="197" t="s">
        <v>256</v>
      </c>
      <c r="E255" s="188">
        <f t="shared" si="199"/>
        <v>10</v>
      </c>
      <c r="F255" s="188">
        <f t="shared" si="200"/>
        <v>5</v>
      </c>
      <c r="G255" s="197">
        <f t="shared" si="212"/>
        <v>13.89</v>
      </c>
      <c r="H255" s="198">
        <f t="shared" si="208"/>
        <v>0</v>
      </c>
      <c r="I255" s="199">
        <f t="shared" si="185"/>
        <v>44</v>
      </c>
      <c r="J255" s="200">
        <f t="shared" si="186"/>
        <v>10</v>
      </c>
      <c r="K255" s="192">
        <f t="shared" si="201"/>
        <v>440</v>
      </c>
      <c r="L255" s="213">
        <v>15</v>
      </c>
      <c r="M255" s="201">
        <f t="shared" si="187"/>
        <v>455</v>
      </c>
      <c r="N255" s="197">
        <v>12</v>
      </c>
      <c r="O255" s="197">
        <v>2</v>
      </c>
      <c r="P255" s="157">
        <v>0.25</v>
      </c>
      <c r="Q255" s="157">
        <f t="shared" si="215"/>
        <v>0.41666666666666663</v>
      </c>
      <c r="R255" s="197">
        <f t="shared" si="188"/>
        <v>10</v>
      </c>
      <c r="S255" s="197">
        <f t="shared" si="202"/>
        <v>0</v>
      </c>
      <c r="T255" s="157">
        <f t="shared" si="203"/>
        <v>10.416666666666666</v>
      </c>
      <c r="U255" s="197">
        <f t="shared" si="209"/>
        <v>125</v>
      </c>
      <c r="V255" s="197">
        <f t="shared" si="189"/>
        <v>44</v>
      </c>
      <c r="W255" s="197">
        <f t="shared" si="204"/>
        <v>13.89</v>
      </c>
      <c r="X255" s="158">
        <f t="shared" si="190"/>
        <v>0</v>
      </c>
      <c r="Y255" s="158">
        <v>15</v>
      </c>
      <c r="Z255" s="158">
        <f t="shared" si="191"/>
        <v>440</v>
      </c>
      <c r="AA255" s="158">
        <f t="shared" si="210"/>
        <v>455</v>
      </c>
      <c r="AC255" s="197">
        <f t="shared" si="184"/>
        <v>0</v>
      </c>
      <c r="AE255" s="202"/>
      <c r="AF255" s="203"/>
      <c r="AJ255" s="157">
        <f t="shared" si="205"/>
        <v>10</v>
      </c>
      <c r="AK255" s="157">
        <f t="shared" si="206"/>
        <v>0.41666666666666607</v>
      </c>
      <c r="AL255" s="197">
        <f t="shared" si="211"/>
        <v>5</v>
      </c>
      <c r="AN255" s="197">
        <f t="shared" si="192"/>
        <v>12</v>
      </c>
      <c r="AO255" s="197">
        <f t="shared" si="213"/>
        <v>120</v>
      </c>
      <c r="AP255" s="197">
        <f t="shared" si="193"/>
        <v>0.41666666666666669</v>
      </c>
      <c r="AQ255" s="197">
        <f t="shared" si="194"/>
        <v>5</v>
      </c>
      <c r="AR255" s="197">
        <f t="shared" si="195"/>
        <v>125</v>
      </c>
      <c r="AS255" s="197">
        <f t="shared" si="196"/>
        <v>13.888888888888889</v>
      </c>
      <c r="AT255" s="197">
        <f t="shared" si="197"/>
        <v>0</v>
      </c>
      <c r="AU255" s="204">
        <f t="shared" si="198"/>
        <v>0</v>
      </c>
      <c r="AV255" s="197">
        <f t="shared" si="207"/>
        <v>0</v>
      </c>
      <c r="AX255" s="169" t="s">
        <v>49</v>
      </c>
      <c r="AY255" s="205">
        <v>77.55</v>
      </c>
      <c r="AZ255" s="196" t="s">
        <v>3</v>
      </c>
      <c r="BA255" s="197">
        <v>12</v>
      </c>
      <c r="BB255" s="197">
        <v>2</v>
      </c>
      <c r="BC255" s="197">
        <v>3</v>
      </c>
      <c r="BD255" s="197">
        <f t="shared" si="214"/>
        <v>5</v>
      </c>
    </row>
    <row r="256" spans="1:56" s="197" customFormat="1" ht="27" hidden="1" customHeight="1" thickTop="1" thickBot="1">
      <c r="A256" s="169"/>
      <c r="B256" s="205"/>
      <c r="C256" s="196" t="s">
        <v>3</v>
      </c>
      <c r="D256" s="197" t="s">
        <v>256</v>
      </c>
      <c r="E256" s="188">
        <f t="shared" si="199"/>
        <v>10</v>
      </c>
      <c r="F256" s="188">
        <f t="shared" si="200"/>
        <v>9</v>
      </c>
      <c r="G256" s="197">
        <f t="shared" si="212"/>
        <v>14.34</v>
      </c>
      <c r="H256" s="198">
        <f t="shared" si="208"/>
        <v>0</v>
      </c>
      <c r="I256" s="199">
        <f t="shared" si="185"/>
        <v>44</v>
      </c>
      <c r="J256" s="200">
        <f t="shared" si="186"/>
        <v>10</v>
      </c>
      <c r="K256" s="192">
        <f t="shared" si="201"/>
        <v>440</v>
      </c>
      <c r="L256" s="213">
        <v>15</v>
      </c>
      <c r="M256" s="201">
        <f t="shared" si="187"/>
        <v>455</v>
      </c>
      <c r="N256" s="197">
        <v>12</v>
      </c>
      <c r="O256" s="197">
        <v>6</v>
      </c>
      <c r="P256" s="157">
        <v>0.25</v>
      </c>
      <c r="Q256" s="157">
        <f t="shared" si="215"/>
        <v>0.75</v>
      </c>
      <c r="R256" s="197">
        <f t="shared" si="188"/>
        <v>10</v>
      </c>
      <c r="S256" s="197">
        <f t="shared" si="202"/>
        <v>0</v>
      </c>
      <c r="T256" s="157">
        <f t="shared" si="203"/>
        <v>10.75</v>
      </c>
      <c r="U256" s="197">
        <f t="shared" si="209"/>
        <v>129</v>
      </c>
      <c r="V256" s="197">
        <f t="shared" si="189"/>
        <v>44</v>
      </c>
      <c r="W256" s="197">
        <f t="shared" si="204"/>
        <v>14.33</v>
      </c>
      <c r="X256" s="158">
        <f t="shared" si="190"/>
        <v>0</v>
      </c>
      <c r="Y256" s="158">
        <v>15</v>
      </c>
      <c r="Z256" s="158">
        <f t="shared" si="191"/>
        <v>440</v>
      </c>
      <c r="AA256" s="158">
        <f t="shared" si="210"/>
        <v>455</v>
      </c>
      <c r="AC256" s="197">
        <f t="shared" si="184"/>
        <v>0</v>
      </c>
      <c r="AE256" s="202"/>
      <c r="AF256" s="211"/>
      <c r="AJ256" s="157">
        <f t="shared" si="205"/>
        <v>10</v>
      </c>
      <c r="AK256" s="157">
        <f t="shared" si="206"/>
        <v>0.75</v>
      </c>
      <c r="AL256" s="197">
        <f t="shared" si="211"/>
        <v>9</v>
      </c>
      <c r="AN256" s="197">
        <f t="shared" si="192"/>
        <v>12</v>
      </c>
      <c r="AO256" s="197">
        <f t="shared" si="213"/>
        <v>120</v>
      </c>
      <c r="AP256" s="197">
        <f t="shared" si="193"/>
        <v>0.75</v>
      </c>
      <c r="AQ256" s="197">
        <f t="shared" si="194"/>
        <v>9</v>
      </c>
      <c r="AR256" s="197">
        <f t="shared" si="195"/>
        <v>129</v>
      </c>
      <c r="AS256" s="197">
        <f t="shared" si="196"/>
        <v>14.333333333333334</v>
      </c>
      <c r="AT256" s="197">
        <f t="shared" si="197"/>
        <v>0</v>
      </c>
      <c r="AU256" s="204">
        <f t="shared" si="198"/>
        <v>0</v>
      </c>
      <c r="AV256" s="197">
        <f t="shared" si="207"/>
        <v>0</v>
      </c>
      <c r="AX256" s="169" t="s">
        <v>618</v>
      </c>
      <c r="AY256" s="207">
        <v>79.900000000000006</v>
      </c>
      <c r="AZ256" s="196" t="s">
        <v>3</v>
      </c>
      <c r="BA256" s="197">
        <v>12</v>
      </c>
      <c r="BB256" s="197">
        <v>6</v>
      </c>
      <c r="BC256" s="197">
        <v>3</v>
      </c>
      <c r="BD256" s="197">
        <f t="shared" si="214"/>
        <v>9</v>
      </c>
    </row>
    <row r="257" spans="1:56" s="197" customFormat="1" ht="27" hidden="1" customHeight="1" thickTop="1" thickBot="1">
      <c r="A257" s="169"/>
      <c r="B257" s="205"/>
      <c r="C257" s="196" t="s">
        <v>2</v>
      </c>
      <c r="D257" s="197" t="s">
        <v>256</v>
      </c>
      <c r="E257" s="188">
        <f t="shared" si="199"/>
        <v>10</v>
      </c>
      <c r="F257" s="188">
        <f t="shared" si="200"/>
        <v>11</v>
      </c>
      <c r="G257" s="197">
        <f t="shared" si="212"/>
        <v>15.98</v>
      </c>
      <c r="H257" s="198">
        <f t="shared" si="208"/>
        <v>0</v>
      </c>
      <c r="I257" s="199">
        <f t="shared" si="185"/>
        <v>44</v>
      </c>
      <c r="J257" s="200">
        <f t="shared" si="186"/>
        <v>10</v>
      </c>
      <c r="K257" s="192">
        <f t="shared" si="201"/>
        <v>440</v>
      </c>
      <c r="L257" s="213">
        <v>15</v>
      </c>
      <c r="M257" s="201">
        <f t="shared" si="187"/>
        <v>455</v>
      </c>
      <c r="N257" s="169">
        <v>13.17</v>
      </c>
      <c r="O257" s="197">
        <v>8</v>
      </c>
      <c r="P257" s="157">
        <v>0.25</v>
      </c>
      <c r="Q257" s="157">
        <f t="shared" si="215"/>
        <v>0.91666666666666663</v>
      </c>
      <c r="R257" s="197">
        <f t="shared" si="188"/>
        <v>10</v>
      </c>
      <c r="S257" s="197">
        <f t="shared" si="202"/>
        <v>0</v>
      </c>
      <c r="T257" s="157">
        <f t="shared" si="203"/>
        <v>10.916666666666666</v>
      </c>
      <c r="U257" s="197">
        <f t="shared" si="209"/>
        <v>143.77249999999998</v>
      </c>
      <c r="V257" s="197">
        <f t="shared" si="189"/>
        <v>44</v>
      </c>
      <c r="W257" s="197">
        <f t="shared" si="204"/>
        <v>15.97</v>
      </c>
      <c r="X257" s="158">
        <f t="shared" si="190"/>
        <v>0</v>
      </c>
      <c r="Y257" s="158">
        <v>15</v>
      </c>
      <c r="Z257" s="158">
        <f t="shared" si="191"/>
        <v>440</v>
      </c>
      <c r="AA257" s="158">
        <f t="shared" si="210"/>
        <v>455</v>
      </c>
      <c r="AC257" s="197">
        <f t="shared" si="184"/>
        <v>0</v>
      </c>
      <c r="AE257" s="202"/>
      <c r="AF257" s="203"/>
      <c r="AJ257" s="157">
        <f t="shared" si="205"/>
        <v>10</v>
      </c>
      <c r="AK257" s="157">
        <f t="shared" si="206"/>
        <v>0.91666666666666607</v>
      </c>
      <c r="AL257" s="197">
        <f t="shared" si="211"/>
        <v>11</v>
      </c>
      <c r="AN257" s="197">
        <f t="shared" si="192"/>
        <v>13.17</v>
      </c>
      <c r="AO257" s="197">
        <f t="shared" si="213"/>
        <v>131.69999999999999</v>
      </c>
      <c r="AP257" s="197">
        <f t="shared" si="193"/>
        <v>0.91666666666666663</v>
      </c>
      <c r="AQ257" s="197">
        <f t="shared" si="194"/>
        <v>12.0725</v>
      </c>
      <c r="AR257" s="197">
        <f t="shared" si="195"/>
        <v>143.77249999999998</v>
      </c>
      <c r="AS257" s="197">
        <f t="shared" si="196"/>
        <v>15.974722222222219</v>
      </c>
      <c r="AT257" s="197">
        <f t="shared" si="197"/>
        <v>0</v>
      </c>
      <c r="AU257" s="204">
        <f t="shared" si="198"/>
        <v>0</v>
      </c>
      <c r="AV257" s="197">
        <f t="shared" si="207"/>
        <v>0</v>
      </c>
      <c r="AX257" s="169" t="s">
        <v>176</v>
      </c>
      <c r="AY257" s="205">
        <v>32.35</v>
      </c>
      <c r="AZ257" s="196" t="s">
        <v>2</v>
      </c>
      <c r="BA257" s="169">
        <v>13.17</v>
      </c>
      <c r="BB257" s="197">
        <v>8</v>
      </c>
      <c r="BC257" s="197">
        <v>3</v>
      </c>
      <c r="BD257" s="197">
        <f t="shared" si="214"/>
        <v>11</v>
      </c>
    </row>
    <row r="258" spans="1:56" s="197" customFormat="1" ht="27" hidden="1" customHeight="1" thickTop="1" thickBot="1">
      <c r="A258" s="169"/>
      <c r="B258" s="205"/>
      <c r="C258" s="196" t="s">
        <v>2</v>
      </c>
      <c r="D258" s="197" t="s">
        <v>256</v>
      </c>
      <c r="E258" s="188">
        <f t="shared" si="199"/>
        <v>11</v>
      </c>
      <c r="F258" s="188">
        <f t="shared" si="200"/>
        <v>1</v>
      </c>
      <c r="G258" s="197">
        <f t="shared" si="212"/>
        <v>16.220000000000002</v>
      </c>
      <c r="H258" s="198">
        <f t="shared" si="208"/>
        <v>0</v>
      </c>
      <c r="I258" s="199">
        <f t="shared" si="185"/>
        <v>44</v>
      </c>
      <c r="J258" s="200">
        <f t="shared" si="186"/>
        <v>10</v>
      </c>
      <c r="K258" s="192">
        <f t="shared" si="201"/>
        <v>440</v>
      </c>
      <c r="L258" s="213">
        <v>15</v>
      </c>
      <c r="M258" s="201">
        <f t="shared" si="187"/>
        <v>455</v>
      </c>
      <c r="N258" s="169">
        <v>13.17</v>
      </c>
      <c r="O258" s="197">
        <v>10</v>
      </c>
      <c r="P258" s="157">
        <v>0.25</v>
      </c>
      <c r="Q258" s="157">
        <f t="shared" si="215"/>
        <v>1.0833333333333335</v>
      </c>
      <c r="R258" s="197">
        <f t="shared" si="188"/>
        <v>10</v>
      </c>
      <c r="S258" s="197">
        <f t="shared" si="202"/>
        <v>0</v>
      </c>
      <c r="T258" s="157">
        <f t="shared" si="203"/>
        <v>11.083333333333334</v>
      </c>
      <c r="U258" s="197">
        <f t="shared" si="209"/>
        <v>145.9675</v>
      </c>
      <c r="V258" s="197">
        <f t="shared" si="189"/>
        <v>44</v>
      </c>
      <c r="W258" s="197">
        <f t="shared" si="204"/>
        <v>16.22</v>
      </c>
      <c r="X258" s="158">
        <f t="shared" si="190"/>
        <v>0</v>
      </c>
      <c r="Y258" s="158">
        <v>15</v>
      </c>
      <c r="Z258" s="158">
        <f t="shared" si="191"/>
        <v>440</v>
      </c>
      <c r="AA258" s="158">
        <f t="shared" si="210"/>
        <v>455</v>
      </c>
      <c r="AC258" s="197">
        <f t="shared" si="184"/>
        <v>0</v>
      </c>
      <c r="AE258" s="202"/>
      <c r="AF258" s="203"/>
      <c r="AJ258" s="157">
        <f t="shared" si="205"/>
        <v>11</v>
      </c>
      <c r="AK258" s="157">
        <f t="shared" si="206"/>
        <v>8.3333333333333925E-2</v>
      </c>
      <c r="AL258" s="197">
        <f t="shared" si="211"/>
        <v>1</v>
      </c>
      <c r="AN258" s="197">
        <f t="shared" si="192"/>
        <v>13.17</v>
      </c>
      <c r="AO258" s="197">
        <f t="shared" si="213"/>
        <v>144.87</v>
      </c>
      <c r="AP258" s="197">
        <f t="shared" si="193"/>
        <v>8.3333333333333329E-2</v>
      </c>
      <c r="AQ258" s="197">
        <f t="shared" si="194"/>
        <v>1.0974999999999999</v>
      </c>
      <c r="AR258" s="197">
        <f t="shared" si="195"/>
        <v>145.9675</v>
      </c>
      <c r="AS258" s="197">
        <f t="shared" si="196"/>
        <v>16.218611111111112</v>
      </c>
      <c r="AT258" s="197">
        <f t="shared" si="197"/>
        <v>0</v>
      </c>
      <c r="AU258" s="204">
        <f t="shared" si="198"/>
        <v>0</v>
      </c>
      <c r="AV258" s="197">
        <f t="shared" si="207"/>
        <v>0</v>
      </c>
      <c r="AX258" s="169" t="s">
        <v>120</v>
      </c>
      <c r="AY258" s="207">
        <v>42.95</v>
      </c>
      <c r="AZ258" s="196" t="s">
        <v>2</v>
      </c>
      <c r="BA258" s="169">
        <v>13.17</v>
      </c>
      <c r="BB258" s="197">
        <v>10</v>
      </c>
      <c r="BC258" s="197">
        <v>3</v>
      </c>
      <c r="BD258" s="197">
        <f t="shared" si="214"/>
        <v>13</v>
      </c>
    </row>
    <row r="259" spans="1:56" s="197" customFormat="1" ht="27" hidden="1" customHeight="1" thickTop="1" thickBot="1">
      <c r="A259" s="169"/>
      <c r="B259" s="205"/>
      <c r="C259" s="196" t="s">
        <v>3</v>
      </c>
      <c r="D259" s="197" t="s">
        <v>256</v>
      </c>
      <c r="E259" s="188">
        <f t="shared" si="199"/>
        <v>10</v>
      </c>
      <c r="F259" s="188">
        <f t="shared" si="200"/>
        <v>9</v>
      </c>
      <c r="G259" s="197">
        <f t="shared" si="212"/>
        <v>14.34</v>
      </c>
      <c r="H259" s="198">
        <f t="shared" si="208"/>
        <v>0</v>
      </c>
      <c r="I259" s="199">
        <f t="shared" si="185"/>
        <v>44</v>
      </c>
      <c r="J259" s="200">
        <f t="shared" si="186"/>
        <v>10</v>
      </c>
      <c r="K259" s="192">
        <f t="shared" si="201"/>
        <v>440</v>
      </c>
      <c r="L259" s="213">
        <v>15</v>
      </c>
      <c r="M259" s="201">
        <f t="shared" si="187"/>
        <v>455</v>
      </c>
      <c r="N259" s="197">
        <v>12</v>
      </c>
      <c r="O259" s="197">
        <v>6</v>
      </c>
      <c r="P259" s="157">
        <v>0.25</v>
      </c>
      <c r="Q259" s="157">
        <f t="shared" si="215"/>
        <v>0.75</v>
      </c>
      <c r="R259" s="197">
        <f t="shared" si="188"/>
        <v>10</v>
      </c>
      <c r="S259" s="197">
        <f t="shared" si="202"/>
        <v>0</v>
      </c>
      <c r="T259" s="157">
        <f t="shared" si="203"/>
        <v>10.75</v>
      </c>
      <c r="U259" s="197">
        <f t="shared" si="209"/>
        <v>129</v>
      </c>
      <c r="V259" s="197">
        <f t="shared" si="189"/>
        <v>44</v>
      </c>
      <c r="W259" s="197">
        <f t="shared" si="204"/>
        <v>14.33</v>
      </c>
      <c r="X259" s="158">
        <f t="shared" si="190"/>
        <v>0</v>
      </c>
      <c r="Y259" s="158">
        <v>15</v>
      </c>
      <c r="Z259" s="158">
        <f t="shared" si="191"/>
        <v>440</v>
      </c>
      <c r="AA259" s="158">
        <f t="shared" si="210"/>
        <v>455</v>
      </c>
      <c r="AC259" s="197">
        <f t="shared" si="184"/>
        <v>0</v>
      </c>
      <c r="AE259" s="202"/>
      <c r="AF259" s="203"/>
      <c r="AJ259" s="157">
        <f t="shared" si="205"/>
        <v>10</v>
      </c>
      <c r="AK259" s="157">
        <f t="shared" si="206"/>
        <v>0.75</v>
      </c>
      <c r="AL259" s="197">
        <f t="shared" si="211"/>
        <v>9</v>
      </c>
      <c r="AN259" s="197">
        <f t="shared" si="192"/>
        <v>12</v>
      </c>
      <c r="AO259" s="197">
        <f t="shared" si="213"/>
        <v>120</v>
      </c>
      <c r="AP259" s="197">
        <f t="shared" si="193"/>
        <v>0.75</v>
      </c>
      <c r="AQ259" s="197">
        <f t="shared" si="194"/>
        <v>9</v>
      </c>
      <c r="AR259" s="197">
        <f t="shared" si="195"/>
        <v>129</v>
      </c>
      <c r="AS259" s="197">
        <f t="shared" si="196"/>
        <v>14.333333333333334</v>
      </c>
      <c r="AT259" s="197">
        <f t="shared" si="197"/>
        <v>0</v>
      </c>
      <c r="AU259" s="204">
        <f t="shared" si="198"/>
        <v>0</v>
      </c>
      <c r="AV259" s="197">
        <f t="shared" si="207"/>
        <v>0</v>
      </c>
      <c r="AX259" s="169" t="s">
        <v>104</v>
      </c>
      <c r="AY259" s="207">
        <v>79.7</v>
      </c>
      <c r="AZ259" s="196" t="s">
        <v>3</v>
      </c>
      <c r="BA259" s="197">
        <v>12</v>
      </c>
      <c r="BB259" s="197">
        <v>6</v>
      </c>
      <c r="BC259" s="197">
        <v>3</v>
      </c>
      <c r="BD259" s="197">
        <f t="shared" si="214"/>
        <v>9</v>
      </c>
    </row>
    <row r="260" spans="1:56" s="197" customFormat="1" ht="27" hidden="1" customHeight="1" thickTop="1" thickBot="1">
      <c r="A260" s="169"/>
      <c r="B260" s="205"/>
      <c r="C260" s="196" t="s">
        <v>3</v>
      </c>
      <c r="D260" s="197" t="s">
        <v>256</v>
      </c>
      <c r="E260" s="188">
        <f t="shared" si="199"/>
        <v>10</v>
      </c>
      <c r="F260" s="188">
        <f t="shared" si="200"/>
        <v>5</v>
      </c>
      <c r="G260" s="197">
        <f t="shared" si="212"/>
        <v>13.89</v>
      </c>
      <c r="H260" s="198">
        <f t="shared" si="208"/>
        <v>0</v>
      </c>
      <c r="I260" s="199">
        <f t="shared" si="185"/>
        <v>44</v>
      </c>
      <c r="J260" s="200">
        <f t="shared" si="186"/>
        <v>10</v>
      </c>
      <c r="K260" s="192">
        <f t="shared" si="201"/>
        <v>440</v>
      </c>
      <c r="L260" s="213">
        <v>15</v>
      </c>
      <c r="M260" s="201">
        <f t="shared" si="187"/>
        <v>455</v>
      </c>
      <c r="N260" s="197">
        <v>12</v>
      </c>
      <c r="O260" s="197">
        <v>2</v>
      </c>
      <c r="P260" s="157">
        <v>0.25</v>
      </c>
      <c r="Q260" s="157">
        <f t="shared" si="215"/>
        <v>0.41666666666666663</v>
      </c>
      <c r="R260" s="197">
        <f t="shared" si="188"/>
        <v>10</v>
      </c>
      <c r="S260" s="197">
        <f t="shared" si="202"/>
        <v>0</v>
      </c>
      <c r="T260" s="157">
        <f t="shared" si="203"/>
        <v>10.416666666666666</v>
      </c>
      <c r="U260" s="197">
        <f t="shared" si="209"/>
        <v>125</v>
      </c>
      <c r="V260" s="197">
        <f t="shared" si="189"/>
        <v>44</v>
      </c>
      <c r="W260" s="197">
        <f t="shared" si="204"/>
        <v>13.89</v>
      </c>
      <c r="X260" s="158">
        <f t="shared" si="190"/>
        <v>0</v>
      </c>
      <c r="Y260" s="158">
        <v>15</v>
      </c>
      <c r="Z260" s="158">
        <f t="shared" si="191"/>
        <v>440</v>
      </c>
      <c r="AA260" s="158">
        <f t="shared" si="210"/>
        <v>455</v>
      </c>
      <c r="AC260" s="197">
        <f t="shared" si="184"/>
        <v>0</v>
      </c>
      <c r="AE260" s="202"/>
      <c r="AF260" s="203"/>
      <c r="AJ260" s="157">
        <f t="shared" si="205"/>
        <v>10</v>
      </c>
      <c r="AK260" s="157">
        <f t="shared" si="206"/>
        <v>0.41666666666666607</v>
      </c>
      <c r="AL260" s="197">
        <f t="shared" si="211"/>
        <v>5</v>
      </c>
      <c r="AN260" s="197">
        <f t="shared" si="192"/>
        <v>12</v>
      </c>
      <c r="AO260" s="197">
        <f t="shared" si="213"/>
        <v>120</v>
      </c>
      <c r="AP260" s="197">
        <f t="shared" si="193"/>
        <v>0.41666666666666669</v>
      </c>
      <c r="AQ260" s="197">
        <f t="shared" si="194"/>
        <v>5</v>
      </c>
      <c r="AR260" s="197">
        <f t="shared" si="195"/>
        <v>125</v>
      </c>
      <c r="AS260" s="197">
        <f t="shared" si="196"/>
        <v>13.888888888888889</v>
      </c>
      <c r="AT260" s="197">
        <f t="shared" si="197"/>
        <v>0</v>
      </c>
      <c r="AU260" s="204">
        <f t="shared" si="198"/>
        <v>0</v>
      </c>
      <c r="AV260" s="197">
        <f t="shared" si="207"/>
        <v>0</v>
      </c>
      <c r="AX260" s="169" t="s">
        <v>198</v>
      </c>
      <c r="AY260" s="207">
        <v>78.900000000000006</v>
      </c>
      <c r="AZ260" s="196" t="s">
        <v>3</v>
      </c>
      <c r="BA260" s="197">
        <v>12</v>
      </c>
      <c r="BB260" s="197">
        <v>2</v>
      </c>
      <c r="BC260" s="197">
        <v>3</v>
      </c>
      <c r="BD260" s="197">
        <f t="shared" si="214"/>
        <v>5</v>
      </c>
    </row>
    <row r="261" spans="1:56" s="197" customFormat="1" ht="27" hidden="1" customHeight="1" thickTop="1" thickBot="1">
      <c r="A261" s="169"/>
      <c r="B261" s="205"/>
      <c r="C261" s="196" t="s">
        <v>2</v>
      </c>
      <c r="D261" s="197" t="s">
        <v>256</v>
      </c>
      <c r="E261" s="188">
        <f t="shared" si="199"/>
        <v>10</v>
      </c>
      <c r="F261" s="188">
        <f t="shared" si="200"/>
        <v>8</v>
      </c>
      <c r="G261" s="197">
        <f t="shared" si="212"/>
        <v>15.61</v>
      </c>
      <c r="H261" s="198">
        <f t="shared" si="208"/>
        <v>0</v>
      </c>
      <c r="I261" s="199">
        <f t="shared" si="185"/>
        <v>44</v>
      </c>
      <c r="J261" s="200">
        <f t="shared" si="186"/>
        <v>10</v>
      </c>
      <c r="K261" s="192">
        <f t="shared" si="201"/>
        <v>440</v>
      </c>
      <c r="L261" s="213">
        <v>15</v>
      </c>
      <c r="M261" s="201">
        <f t="shared" si="187"/>
        <v>455</v>
      </c>
      <c r="N261" s="169">
        <v>13.17</v>
      </c>
      <c r="O261" s="197">
        <v>5</v>
      </c>
      <c r="P261" s="157">
        <v>0.25</v>
      </c>
      <c r="Q261" s="157">
        <f t="shared" si="215"/>
        <v>0.66666666666666674</v>
      </c>
      <c r="R261" s="197">
        <f t="shared" si="188"/>
        <v>10</v>
      </c>
      <c r="S261" s="197">
        <f t="shared" si="202"/>
        <v>0</v>
      </c>
      <c r="T261" s="157">
        <f t="shared" si="203"/>
        <v>10.666666666666666</v>
      </c>
      <c r="U261" s="197">
        <f t="shared" si="209"/>
        <v>140.47999999999999</v>
      </c>
      <c r="V261" s="197">
        <f t="shared" si="189"/>
        <v>44</v>
      </c>
      <c r="W261" s="197">
        <f t="shared" si="204"/>
        <v>15.61</v>
      </c>
      <c r="X261" s="158">
        <f t="shared" si="190"/>
        <v>0</v>
      </c>
      <c r="Y261" s="158">
        <v>15</v>
      </c>
      <c r="Z261" s="158">
        <f t="shared" si="191"/>
        <v>440</v>
      </c>
      <c r="AA261" s="158">
        <f t="shared" si="210"/>
        <v>455</v>
      </c>
      <c r="AC261" s="197">
        <f t="shared" si="184"/>
        <v>0</v>
      </c>
      <c r="AE261" s="202"/>
      <c r="AF261" s="203"/>
      <c r="AJ261" s="157">
        <f t="shared" si="205"/>
        <v>10</v>
      </c>
      <c r="AK261" s="157">
        <f t="shared" si="206"/>
        <v>0.66666666666666607</v>
      </c>
      <c r="AL261" s="197">
        <f t="shared" si="211"/>
        <v>8</v>
      </c>
      <c r="AN261" s="197">
        <f t="shared" si="192"/>
        <v>13.17</v>
      </c>
      <c r="AO261" s="197">
        <f t="shared" si="213"/>
        <v>131.69999999999999</v>
      </c>
      <c r="AP261" s="197">
        <f t="shared" si="193"/>
        <v>0.66666666666666663</v>
      </c>
      <c r="AQ261" s="197">
        <f t="shared" si="194"/>
        <v>8.7799999999999994</v>
      </c>
      <c r="AR261" s="197">
        <f t="shared" si="195"/>
        <v>140.47999999999999</v>
      </c>
      <c r="AS261" s="197">
        <f t="shared" si="196"/>
        <v>15.608888888888888</v>
      </c>
      <c r="AT261" s="197">
        <f t="shared" si="197"/>
        <v>0</v>
      </c>
      <c r="AU261" s="204">
        <f t="shared" si="198"/>
        <v>0</v>
      </c>
      <c r="AV261" s="197">
        <f t="shared" si="207"/>
        <v>0</v>
      </c>
      <c r="AX261" s="194" t="s">
        <v>228</v>
      </c>
      <c r="AY261" s="208">
        <v>25.5</v>
      </c>
      <c r="AZ261" s="196" t="s">
        <v>2</v>
      </c>
      <c r="BA261" s="169">
        <v>13.17</v>
      </c>
      <c r="BB261" s="197">
        <v>5</v>
      </c>
      <c r="BC261" s="197">
        <v>3</v>
      </c>
      <c r="BD261" s="197">
        <f t="shared" si="214"/>
        <v>8</v>
      </c>
    </row>
    <row r="262" spans="1:56" s="197" customFormat="1" ht="27" hidden="1" customHeight="1" thickTop="1" thickBot="1">
      <c r="A262" s="169"/>
      <c r="B262" s="205"/>
      <c r="C262" s="196" t="s">
        <v>2</v>
      </c>
      <c r="D262" s="197" t="s">
        <v>256</v>
      </c>
      <c r="E262" s="188">
        <f t="shared" si="199"/>
        <v>10</v>
      </c>
      <c r="F262" s="188">
        <f t="shared" si="200"/>
        <v>3</v>
      </c>
      <c r="G262" s="197">
        <f t="shared" si="212"/>
        <v>15</v>
      </c>
      <c r="H262" s="198">
        <f t="shared" si="208"/>
        <v>0</v>
      </c>
      <c r="I262" s="199">
        <f t="shared" si="185"/>
        <v>44</v>
      </c>
      <c r="J262" s="200">
        <f t="shared" si="186"/>
        <v>10</v>
      </c>
      <c r="K262" s="192">
        <f t="shared" si="201"/>
        <v>440</v>
      </c>
      <c r="L262" s="213">
        <v>15</v>
      </c>
      <c r="M262" s="201">
        <f t="shared" si="187"/>
        <v>455</v>
      </c>
      <c r="N262" s="169">
        <v>13.17</v>
      </c>
      <c r="O262" s="197">
        <v>0</v>
      </c>
      <c r="P262" s="157">
        <v>0.25</v>
      </c>
      <c r="Q262" s="157">
        <f t="shared" si="215"/>
        <v>0.25</v>
      </c>
      <c r="R262" s="197">
        <f t="shared" si="188"/>
        <v>10</v>
      </c>
      <c r="S262" s="197">
        <f t="shared" si="202"/>
        <v>0</v>
      </c>
      <c r="T262" s="157">
        <f t="shared" si="203"/>
        <v>10.25</v>
      </c>
      <c r="U262" s="197">
        <f t="shared" si="209"/>
        <v>134.99250000000001</v>
      </c>
      <c r="V262" s="197">
        <f t="shared" si="189"/>
        <v>44</v>
      </c>
      <c r="W262" s="197">
        <f t="shared" si="204"/>
        <v>15</v>
      </c>
      <c r="X262" s="158">
        <f t="shared" si="190"/>
        <v>0</v>
      </c>
      <c r="Y262" s="158">
        <v>15</v>
      </c>
      <c r="Z262" s="158">
        <f t="shared" si="191"/>
        <v>440</v>
      </c>
      <c r="AA262" s="158">
        <f t="shared" si="210"/>
        <v>455</v>
      </c>
      <c r="AC262" s="197">
        <f t="shared" si="184"/>
        <v>0</v>
      </c>
      <c r="AE262" s="202"/>
      <c r="AF262" s="203"/>
      <c r="AJ262" s="157">
        <f t="shared" si="205"/>
        <v>10</v>
      </c>
      <c r="AK262" s="157">
        <f t="shared" si="206"/>
        <v>0.25</v>
      </c>
      <c r="AL262" s="197">
        <f t="shared" si="211"/>
        <v>3</v>
      </c>
      <c r="AN262" s="197">
        <f t="shared" si="192"/>
        <v>13.17</v>
      </c>
      <c r="AO262" s="197">
        <f t="shared" si="213"/>
        <v>131.69999999999999</v>
      </c>
      <c r="AP262" s="197">
        <f t="shared" si="193"/>
        <v>0.25</v>
      </c>
      <c r="AQ262" s="197">
        <f t="shared" si="194"/>
        <v>3.2925</v>
      </c>
      <c r="AR262" s="197">
        <f t="shared" si="195"/>
        <v>134.99249999999998</v>
      </c>
      <c r="AS262" s="197">
        <f t="shared" si="196"/>
        <v>14.999166666666664</v>
      </c>
      <c r="AT262" s="197">
        <f t="shared" si="197"/>
        <v>0</v>
      </c>
      <c r="AU262" s="204">
        <f t="shared" si="198"/>
        <v>0</v>
      </c>
      <c r="AV262" s="197">
        <f t="shared" si="207"/>
        <v>0</v>
      </c>
      <c r="AX262" s="169" t="s">
        <v>126</v>
      </c>
      <c r="AY262" s="207">
        <v>15.1</v>
      </c>
      <c r="AZ262" s="196" t="s">
        <v>2</v>
      </c>
      <c r="BA262" s="169">
        <v>13.17</v>
      </c>
      <c r="BB262" s="197">
        <v>0</v>
      </c>
      <c r="BC262" s="197">
        <v>3</v>
      </c>
      <c r="BD262" s="197">
        <f t="shared" si="214"/>
        <v>3</v>
      </c>
    </row>
    <row r="263" spans="1:56" s="197" customFormat="1" ht="27" hidden="1" customHeight="1" thickTop="1" thickBot="1">
      <c r="A263" s="169"/>
      <c r="B263" s="205"/>
      <c r="C263" s="196" t="s">
        <v>3</v>
      </c>
      <c r="D263" s="197" t="s">
        <v>256</v>
      </c>
      <c r="E263" s="188">
        <f t="shared" si="199"/>
        <v>10</v>
      </c>
      <c r="F263" s="188">
        <f t="shared" si="200"/>
        <v>3</v>
      </c>
      <c r="G263" s="197">
        <f t="shared" si="212"/>
        <v>13.67</v>
      </c>
      <c r="H263" s="198">
        <f t="shared" si="208"/>
        <v>0</v>
      </c>
      <c r="I263" s="199">
        <f t="shared" si="185"/>
        <v>44</v>
      </c>
      <c r="J263" s="200">
        <f t="shared" si="186"/>
        <v>10</v>
      </c>
      <c r="K263" s="192">
        <f t="shared" si="201"/>
        <v>440</v>
      </c>
      <c r="L263" s="213">
        <v>15</v>
      </c>
      <c r="M263" s="201">
        <f t="shared" si="187"/>
        <v>455</v>
      </c>
      <c r="N263" s="197">
        <v>12</v>
      </c>
      <c r="O263" s="197">
        <v>0</v>
      </c>
      <c r="P263" s="157">
        <v>0.25</v>
      </c>
      <c r="Q263" s="157">
        <f t="shared" si="215"/>
        <v>0.25</v>
      </c>
      <c r="R263" s="197">
        <f t="shared" si="188"/>
        <v>10</v>
      </c>
      <c r="S263" s="197">
        <f t="shared" si="202"/>
        <v>0</v>
      </c>
      <c r="T263" s="157">
        <f t="shared" si="203"/>
        <v>10.25</v>
      </c>
      <c r="U263" s="197">
        <f t="shared" si="209"/>
        <v>123</v>
      </c>
      <c r="V263" s="197">
        <f t="shared" si="189"/>
        <v>44</v>
      </c>
      <c r="W263" s="197">
        <f t="shared" si="204"/>
        <v>13.67</v>
      </c>
      <c r="X263" s="158">
        <f t="shared" si="190"/>
        <v>0</v>
      </c>
      <c r="Y263" s="158">
        <v>15</v>
      </c>
      <c r="Z263" s="158">
        <f t="shared" si="191"/>
        <v>440</v>
      </c>
      <c r="AA263" s="158">
        <f t="shared" si="210"/>
        <v>455</v>
      </c>
      <c r="AC263" s="197">
        <f t="shared" si="184"/>
        <v>0</v>
      </c>
      <c r="AE263" s="202"/>
      <c r="AF263" s="203"/>
      <c r="AJ263" s="157">
        <f t="shared" si="205"/>
        <v>10</v>
      </c>
      <c r="AK263" s="157">
        <f t="shared" si="206"/>
        <v>0.25</v>
      </c>
      <c r="AL263" s="197">
        <f t="shared" si="211"/>
        <v>3</v>
      </c>
      <c r="AN263" s="197">
        <f t="shared" si="192"/>
        <v>12</v>
      </c>
      <c r="AO263" s="197">
        <f t="shared" si="213"/>
        <v>120</v>
      </c>
      <c r="AP263" s="197">
        <f t="shared" si="193"/>
        <v>0.25</v>
      </c>
      <c r="AQ263" s="197">
        <f t="shared" si="194"/>
        <v>3</v>
      </c>
      <c r="AR263" s="197">
        <f t="shared" si="195"/>
        <v>123</v>
      </c>
      <c r="AS263" s="197">
        <f t="shared" si="196"/>
        <v>13.666666666666666</v>
      </c>
      <c r="AT263" s="197">
        <f t="shared" si="197"/>
        <v>0</v>
      </c>
      <c r="AU263" s="204">
        <f t="shared" si="198"/>
        <v>0</v>
      </c>
      <c r="AV263" s="197">
        <f t="shared" si="207"/>
        <v>0</v>
      </c>
      <c r="AX263" s="169" t="s">
        <v>199</v>
      </c>
      <c r="AY263" s="207">
        <v>78.900000000000006</v>
      </c>
      <c r="AZ263" s="196" t="s">
        <v>3</v>
      </c>
      <c r="BA263" s="197">
        <v>12</v>
      </c>
      <c r="BB263" s="197">
        <v>0</v>
      </c>
      <c r="BC263" s="197">
        <v>3</v>
      </c>
      <c r="BD263" s="197">
        <f t="shared" si="214"/>
        <v>3</v>
      </c>
    </row>
    <row r="264" spans="1:56" s="197" customFormat="1" ht="27" hidden="1" customHeight="1" thickTop="1" thickBot="1">
      <c r="A264" s="169"/>
      <c r="B264" s="205"/>
      <c r="C264" s="196" t="s">
        <v>3</v>
      </c>
      <c r="D264" s="197" t="s">
        <v>256</v>
      </c>
      <c r="E264" s="188">
        <f t="shared" si="199"/>
        <v>10</v>
      </c>
      <c r="F264" s="188">
        <f t="shared" si="200"/>
        <v>3</v>
      </c>
      <c r="G264" s="197">
        <f t="shared" si="212"/>
        <v>13.67</v>
      </c>
      <c r="H264" s="198">
        <f t="shared" si="208"/>
        <v>0</v>
      </c>
      <c r="I264" s="199">
        <f t="shared" si="185"/>
        <v>44</v>
      </c>
      <c r="J264" s="200">
        <f t="shared" si="186"/>
        <v>10</v>
      </c>
      <c r="K264" s="192">
        <f t="shared" si="201"/>
        <v>440</v>
      </c>
      <c r="L264" s="213">
        <v>15</v>
      </c>
      <c r="M264" s="201">
        <f t="shared" si="187"/>
        <v>455</v>
      </c>
      <c r="N264" s="197">
        <v>12</v>
      </c>
      <c r="O264" s="197">
        <v>0</v>
      </c>
      <c r="P264" s="157">
        <v>0.25</v>
      </c>
      <c r="Q264" s="157">
        <f t="shared" si="215"/>
        <v>0.25</v>
      </c>
      <c r="R264" s="197">
        <f t="shared" si="188"/>
        <v>10</v>
      </c>
      <c r="S264" s="197">
        <f t="shared" si="202"/>
        <v>0</v>
      </c>
      <c r="T264" s="157">
        <f t="shared" si="203"/>
        <v>10.25</v>
      </c>
      <c r="U264" s="197">
        <f t="shared" si="209"/>
        <v>123</v>
      </c>
      <c r="V264" s="197">
        <f t="shared" si="189"/>
        <v>44</v>
      </c>
      <c r="W264" s="197">
        <f t="shared" si="204"/>
        <v>13.67</v>
      </c>
      <c r="X264" s="158">
        <f t="shared" si="190"/>
        <v>0</v>
      </c>
      <c r="Y264" s="158">
        <v>15</v>
      </c>
      <c r="Z264" s="158">
        <f t="shared" si="191"/>
        <v>440</v>
      </c>
      <c r="AA264" s="158">
        <f t="shared" si="210"/>
        <v>455</v>
      </c>
      <c r="AC264" s="197">
        <f t="shared" si="184"/>
        <v>0</v>
      </c>
      <c r="AE264" s="202"/>
      <c r="AF264" s="203"/>
      <c r="AJ264" s="157">
        <f t="shared" si="205"/>
        <v>10</v>
      </c>
      <c r="AK264" s="157">
        <f t="shared" si="206"/>
        <v>0.25</v>
      </c>
      <c r="AL264" s="197">
        <f t="shared" si="211"/>
        <v>3</v>
      </c>
      <c r="AN264" s="197">
        <f t="shared" si="192"/>
        <v>12</v>
      </c>
      <c r="AO264" s="197">
        <f t="shared" si="213"/>
        <v>120</v>
      </c>
      <c r="AP264" s="197">
        <f t="shared" si="193"/>
        <v>0.25</v>
      </c>
      <c r="AQ264" s="197">
        <f t="shared" si="194"/>
        <v>3</v>
      </c>
      <c r="AR264" s="197">
        <f t="shared" si="195"/>
        <v>123</v>
      </c>
      <c r="AS264" s="197">
        <f t="shared" si="196"/>
        <v>13.666666666666666</v>
      </c>
      <c r="AT264" s="197">
        <f t="shared" si="197"/>
        <v>0</v>
      </c>
      <c r="AU264" s="204">
        <f t="shared" si="198"/>
        <v>0</v>
      </c>
      <c r="AV264" s="197">
        <f t="shared" si="207"/>
        <v>0</v>
      </c>
      <c r="AX264" s="169" t="s">
        <v>205</v>
      </c>
      <c r="AY264" s="207">
        <v>58.9</v>
      </c>
      <c r="AZ264" s="196" t="s">
        <v>3</v>
      </c>
      <c r="BA264" s="197">
        <v>12</v>
      </c>
      <c r="BB264" s="197">
        <v>0</v>
      </c>
      <c r="BC264" s="197">
        <v>3</v>
      </c>
      <c r="BD264" s="197">
        <f t="shared" si="214"/>
        <v>3</v>
      </c>
    </row>
    <row r="265" spans="1:56" s="197" customFormat="1" ht="27" hidden="1" customHeight="1" thickTop="1" thickBot="1">
      <c r="A265" s="169"/>
      <c r="B265" s="205"/>
      <c r="C265" s="196" t="s">
        <v>2</v>
      </c>
      <c r="D265" s="197" t="s">
        <v>256</v>
      </c>
      <c r="E265" s="188">
        <f t="shared" si="199"/>
        <v>10</v>
      </c>
      <c r="F265" s="188">
        <f t="shared" si="200"/>
        <v>3</v>
      </c>
      <c r="G265" s="197">
        <f t="shared" si="212"/>
        <v>15</v>
      </c>
      <c r="H265" s="198">
        <f t="shared" si="208"/>
        <v>0</v>
      </c>
      <c r="I265" s="199">
        <f t="shared" si="185"/>
        <v>44</v>
      </c>
      <c r="J265" s="200">
        <f t="shared" si="186"/>
        <v>10</v>
      </c>
      <c r="K265" s="192">
        <f t="shared" si="201"/>
        <v>440</v>
      </c>
      <c r="L265" s="213">
        <v>15</v>
      </c>
      <c r="M265" s="201">
        <f t="shared" si="187"/>
        <v>455</v>
      </c>
      <c r="N265" s="169">
        <v>13.17</v>
      </c>
      <c r="O265" s="197">
        <v>0</v>
      </c>
      <c r="P265" s="157">
        <v>0.25</v>
      </c>
      <c r="Q265" s="157">
        <f t="shared" si="215"/>
        <v>0.25</v>
      </c>
      <c r="R265" s="197">
        <f t="shared" si="188"/>
        <v>10</v>
      </c>
      <c r="S265" s="197">
        <f t="shared" si="202"/>
        <v>0</v>
      </c>
      <c r="T265" s="157">
        <f t="shared" si="203"/>
        <v>10.25</v>
      </c>
      <c r="U265" s="197">
        <f t="shared" si="209"/>
        <v>134.99250000000001</v>
      </c>
      <c r="V265" s="197">
        <f t="shared" si="189"/>
        <v>44</v>
      </c>
      <c r="W265" s="197">
        <f t="shared" si="204"/>
        <v>15</v>
      </c>
      <c r="X265" s="158">
        <f t="shared" si="190"/>
        <v>0</v>
      </c>
      <c r="Y265" s="158">
        <v>15</v>
      </c>
      <c r="Z265" s="158">
        <f t="shared" si="191"/>
        <v>440</v>
      </c>
      <c r="AA265" s="158">
        <f t="shared" si="210"/>
        <v>455</v>
      </c>
      <c r="AC265" s="197">
        <f t="shared" ref="AC265:AC328" si="216">+A265</f>
        <v>0</v>
      </c>
      <c r="AE265" s="206"/>
      <c r="AJ265" s="157">
        <f t="shared" si="205"/>
        <v>10</v>
      </c>
      <c r="AK265" s="157">
        <f t="shared" si="206"/>
        <v>0.25</v>
      </c>
      <c r="AL265" s="197">
        <f t="shared" si="211"/>
        <v>3</v>
      </c>
      <c r="AN265" s="197">
        <f t="shared" si="192"/>
        <v>13.17</v>
      </c>
      <c r="AO265" s="197">
        <f t="shared" si="213"/>
        <v>131.69999999999999</v>
      </c>
      <c r="AP265" s="197">
        <f t="shared" si="193"/>
        <v>0.25</v>
      </c>
      <c r="AQ265" s="197">
        <f t="shared" si="194"/>
        <v>3.2925</v>
      </c>
      <c r="AR265" s="197">
        <f t="shared" si="195"/>
        <v>134.99249999999998</v>
      </c>
      <c r="AS265" s="197">
        <f t="shared" si="196"/>
        <v>14.999166666666664</v>
      </c>
      <c r="AT265" s="197">
        <f t="shared" si="197"/>
        <v>0</v>
      </c>
      <c r="AU265" s="204">
        <f t="shared" si="198"/>
        <v>0</v>
      </c>
      <c r="AV265" s="197">
        <f t="shared" si="207"/>
        <v>0</v>
      </c>
      <c r="AX265" s="169" t="s">
        <v>172</v>
      </c>
      <c r="AY265" s="205">
        <v>56.6</v>
      </c>
      <c r="AZ265" s="196" t="s">
        <v>2</v>
      </c>
      <c r="BA265" s="169">
        <v>13.17</v>
      </c>
      <c r="BB265" s="197">
        <v>0</v>
      </c>
      <c r="BC265" s="197">
        <v>3</v>
      </c>
      <c r="BD265" s="197">
        <f t="shared" si="214"/>
        <v>3</v>
      </c>
    </row>
    <row r="266" spans="1:56" s="197" customFormat="1" ht="27" hidden="1" customHeight="1" thickTop="1" thickBot="1">
      <c r="A266" s="169"/>
      <c r="B266" s="205"/>
      <c r="C266" s="196" t="s">
        <v>2</v>
      </c>
      <c r="D266" s="197" t="s">
        <v>256</v>
      </c>
      <c r="E266" s="188">
        <f t="shared" si="199"/>
        <v>10</v>
      </c>
      <c r="F266" s="188">
        <f t="shared" si="200"/>
        <v>6</v>
      </c>
      <c r="G266" s="197">
        <f t="shared" si="212"/>
        <v>15.37</v>
      </c>
      <c r="H266" s="198">
        <f t="shared" si="208"/>
        <v>0</v>
      </c>
      <c r="I266" s="199">
        <f t="shared" si="185"/>
        <v>44</v>
      </c>
      <c r="J266" s="200">
        <f t="shared" si="186"/>
        <v>10</v>
      </c>
      <c r="K266" s="192">
        <f t="shared" si="201"/>
        <v>440</v>
      </c>
      <c r="L266" s="213">
        <v>15</v>
      </c>
      <c r="M266" s="201">
        <f t="shared" si="187"/>
        <v>455</v>
      </c>
      <c r="N266" s="169">
        <v>13.17</v>
      </c>
      <c r="O266" s="197">
        <v>3</v>
      </c>
      <c r="P266" s="157">
        <v>0.25</v>
      </c>
      <c r="Q266" s="157">
        <f t="shared" si="215"/>
        <v>0.5</v>
      </c>
      <c r="R266" s="197">
        <f t="shared" si="188"/>
        <v>10</v>
      </c>
      <c r="S266" s="197">
        <f t="shared" si="202"/>
        <v>0</v>
      </c>
      <c r="T266" s="157">
        <f t="shared" si="203"/>
        <v>10.5</v>
      </c>
      <c r="U266" s="197">
        <f t="shared" si="209"/>
        <v>138.285</v>
      </c>
      <c r="V266" s="197">
        <f t="shared" si="189"/>
        <v>44</v>
      </c>
      <c r="W266" s="197">
        <f t="shared" si="204"/>
        <v>15.37</v>
      </c>
      <c r="X266" s="158">
        <f t="shared" si="190"/>
        <v>0</v>
      </c>
      <c r="Y266" s="158">
        <v>15</v>
      </c>
      <c r="Z266" s="158">
        <f t="shared" si="191"/>
        <v>440</v>
      </c>
      <c r="AA266" s="158">
        <f t="shared" si="210"/>
        <v>455</v>
      </c>
      <c r="AC266" s="197">
        <f t="shared" si="216"/>
        <v>0</v>
      </c>
      <c r="AE266" s="202"/>
      <c r="AF266" s="203"/>
      <c r="AJ266" s="157">
        <f t="shared" si="205"/>
        <v>10</v>
      </c>
      <c r="AK266" s="157">
        <f t="shared" si="206"/>
        <v>0.5</v>
      </c>
      <c r="AL266" s="197">
        <f t="shared" si="211"/>
        <v>6</v>
      </c>
      <c r="AN266" s="197">
        <f t="shared" si="192"/>
        <v>13.17</v>
      </c>
      <c r="AO266" s="197">
        <f t="shared" si="213"/>
        <v>131.69999999999999</v>
      </c>
      <c r="AP266" s="197">
        <f t="shared" si="193"/>
        <v>0.5</v>
      </c>
      <c r="AQ266" s="197">
        <f t="shared" si="194"/>
        <v>6.585</v>
      </c>
      <c r="AR266" s="197">
        <f t="shared" si="195"/>
        <v>138.285</v>
      </c>
      <c r="AS266" s="197">
        <f t="shared" si="196"/>
        <v>15.365</v>
      </c>
      <c r="AT266" s="197">
        <f t="shared" si="197"/>
        <v>0</v>
      </c>
      <c r="AU266" s="204">
        <f t="shared" si="198"/>
        <v>0</v>
      </c>
      <c r="AV266" s="197">
        <f t="shared" si="207"/>
        <v>0</v>
      </c>
      <c r="AX266" s="194" t="s">
        <v>224</v>
      </c>
      <c r="AY266" s="208">
        <v>58.9</v>
      </c>
      <c r="AZ266" s="196" t="s">
        <v>2</v>
      </c>
      <c r="BA266" s="169">
        <v>13.17</v>
      </c>
      <c r="BB266" s="197">
        <v>3</v>
      </c>
      <c r="BC266" s="197">
        <v>3</v>
      </c>
      <c r="BD266" s="197">
        <f t="shared" si="214"/>
        <v>6</v>
      </c>
    </row>
    <row r="267" spans="1:56" s="197" customFormat="1" ht="27" hidden="1" customHeight="1" thickTop="1" thickBot="1">
      <c r="A267" s="169"/>
      <c r="B267" s="205"/>
      <c r="C267" s="196" t="s">
        <v>2</v>
      </c>
      <c r="D267" s="197" t="s">
        <v>256</v>
      </c>
      <c r="E267" s="188">
        <f t="shared" si="199"/>
        <v>10</v>
      </c>
      <c r="F267" s="188">
        <f t="shared" si="200"/>
        <v>3</v>
      </c>
      <c r="G267" s="197">
        <f t="shared" si="212"/>
        <v>15</v>
      </c>
      <c r="H267" s="198">
        <f t="shared" si="208"/>
        <v>0</v>
      </c>
      <c r="I267" s="199">
        <f t="shared" si="185"/>
        <v>44</v>
      </c>
      <c r="J267" s="200">
        <f t="shared" si="186"/>
        <v>10</v>
      </c>
      <c r="K267" s="192">
        <f t="shared" si="201"/>
        <v>440</v>
      </c>
      <c r="L267" s="213">
        <v>15</v>
      </c>
      <c r="M267" s="201">
        <f t="shared" si="187"/>
        <v>455</v>
      </c>
      <c r="N267" s="169">
        <v>13.17</v>
      </c>
      <c r="O267" s="197">
        <v>0</v>
      </c>
      <c r="P267" s="157">
        <v>0.25</v>
      </c>
      <c r="Q267" s="157">
        <f t="shared" si="215"/>
        <v>0.25</v>
      </c>
      <c r="R267" s="197">
        <f t="shared" si="188"/>
        <v>10</v>
      </c>
      <c r="S267" s="197">
        <f t="shared" si="202"/>
        <v>0</v>
      </c>
      <c r="T267" s="157">
        <f t="shared" si="203"/>
        <v>10.25</v>
      </c>
      <c r="U267" s="197">
        <f t="shared" si="209"/>
        <v>134.99250000000001</v>
      </c>
      <c r="V267" s="197">
        <f t="shared" si="189"/>
        <v>44</v>
      </c>
      <c r="W267" s="197">
        <f t="shared" si="204"/>
        <v>15</v>
      </c>
      <c r="X267" s="158">
        <f t="shared" si="190"/>
        <v>0</v>
      </c>
      <c r="Y267" s="158">
        <v>15</v>
      </c>
      <c r="Z267" s="158">
        <f t="shared" si="191"/>
        <v>440</v>
      </c>
      <c r="AA267" s="158">
        <f t="shared" si="210"/>
        <v>455</v>
      </c>
      <c r="AC267" s="197">
        <f t="shared" si="216"/>
        <v>0</v>
      </c>
      <c r="AE267" s="202"/>
      <c r="AF267" s="203"/>
      <c r="AJ267" s="157">
        <f t="shared" si="205"/>
        <v>10</v>
      </c>
      <c r="AK267" s="157">
        <f t="shared" si="206"/>
        <v>0.25</v>
      </c>
      <c r="AL267" s="197">
        <f t="shared" si="211"/>
        <v>3</v>
      </c>
      <c r="AN267" s="197">
        <f t="shared" si="192"/>
        <v>13.17</v>
      </c>
      <c r="AO267" s="197">
        <f t="shared" si="213"/>
        <v>131.69999999999999</v>
      </c>
      <c r="AP267" s="197">
        <f t="shared" si="193"/>
        <v>0.25</v>
      </c>
      <c r="AQ267" s="197">
        <f t="shared" si="194"/>
        <v>3.2925</v>
      </c>
      <c r="AR267" s="197">
        <f t="shared" si="195"/>
        <v>134.99249999999998</v>
      </c>
      <c r="AS267" s="197">
        <f t="shared" si="196"/>
        <v>14.999166666666664</v>
      </c>
      <c r="AT267" s="197">
        <f t="shared" si="197"/>
        <v>0</v>
      </c>
      <c r="AU267" s="204">
        <f t="shared" si="198"/>
        <v>0</v>
      </c>
      <c r="AV267" s="197">
        <f t="shared" si="207"/>
        <v>0</v>
      </c>
      <c r="AX267" s="169" t="s">
        <v>619</v>
      </c>
      <c r="AY267" s="205">
        <v>39.6</v>
      </c>
      <c r="AZ267" s="196" t="s">
        <v>2</v>
      </c>
      <c r="BA267" s="169">
        <v>13.17</v>
      </c>
      <c r="BB267" s="197">
        <v>0</v>
      </c>
      <c r="BC267" s="197">
        <v>3</v>
      </c>
      <c r="BD267" s="197">
        <f t="shared" si="214"/>
        <v>3</v>
      </c>
    </row>
    <row r="268" spans="1:56" s="197" customFormat="1" ht="27" hidden="1" customHeight="1" thickTop="1" thickBot="1">
      <c r="A268" s="169"/>
      <c r="B268" s="205"/>
      <c r="C268" s="196" t="s">
        <v>3</v>
      </c>
      <c r="D268" s="197" t="s">
        <v>256</v>
      </c>
      <c r="E268" s="188">
        <f t="shared" si="199"/>
        <v>10</v>
      </c>
      <c r="F268" s="188">
        <f t="shared" si="200"/>
        <v>5</v>
      </c>
      <c r="G268" s="197">
        <f t="shared" si="212"/>
        <v>13.89</v>
      </c>
      <c r="H268" s="198">
        <f t="shared" si="208"/>
        <v>0</v>
      </c>
      <c r="I268" s="199">
        <f t="shared" si="185"/>
        <v>44</v>
      </c>
      <c r="J268" s="200">
        <f t="shared" si="186"/>
        <v>10</v>
      </c>
      <c r="K268" s="192">
        <f t="shared" si="201"/>
        <v>440</v>
      </c>
      <c r="L268" s="213">
        <v>15</v>
      </c>
      <c r="M268" s="201">
        <f t="shared" si="187"/>
        <v>455</v>
      </c>
      <c r="N268" s="197">
        <v>12</v>
      </c>
      <c r="O268" s="197">
        <v>2</v>
      </c>
      <c r="P268" s="157">
        <v>0.25</v>
      </c>
      <c r="Q268" s="157">
        <f t="shared" si="215"/>
        <v>0.41666666666666663</v>
      </c>
      <c r="R268" s="197">
        <f t="shared" si="188"/>
        <v>10</v>
      </c>
      <c r="S268" s="197">
        <f t="shared" si="202"/>
        <v>0</v>
      </c>
      <c r="T268" s="157">
        <f t="shared" si="203"/>
        <v>10.416666666666666</v>
      </c>
      <c r="U268" s="197">
        <f t="shared" si="209"/>
        <v>125</v>
      </c>
      <c r="V268" s="197">
        <f t="shared" si="189"/>
        <v>44</v>
      </c>
      <c r="W268" s="197">
        <f t="shared" si="204"/>
        <v>13.89</v>
      </c>
      <c r="X268" s="158">
        <f t="shared" si="190"/>
        <v>0</v>
      </c>
      <c r="Y268" s="158">
        <v>15</v>
      </c>
      <c r="Z268" s="158">
        <f t="shared" si="191"/>
        <v>440</v>
      </c>
      <c r="AA268" s="158">
        <f t="shared" si="210"/>
        <v>455</v>
      </c>
      <c r="AC268" s="197">
        <f t="shared" si="216"/>
        <v>0</v>
      </c>
      <c r="AE268" s="202"/>
      <c r="AF268" s="203"/>
      <c r="AJ268" s="157">
        <f t="shared" si="205"/>
        <v>10</v>
      </c>
      <c r="AK268" s="157">
        <f t="shared" si="206"/>
        <v>0.41666666666666607</v>
      </c>
      <c r="AL268" s="197">
        <f t="shared" si="211"/>
        <v>5</v>
      </c>
      <c r="AN268" s="197">
        <f t="shared" si="192"/>
        <v>12</v>
      </c>
      <c r="AO268" s="197">
        <f t="shared" si="213"/>
        <v>120</v>
      </c>
      <c r="AP268" s="197">
        <f t="shared" si="193"/>
        <v>0.41666666666666669</v>
      </c>
      <c r="AQ268" s="197">
        <f t="shared" si="194"/>
        <v>5</v>
      </c>
      <c r="AR268" s="197">
        <f t="shared" si="195"/>
        <v>125</v>
      </c>
      <c r="AS268" s="197">
        <f t="shared" si="196"/>
        <v>13.888888888888889</v>
      </c>
      <c r="AT268" s="197">
        <f t="shared" si="197"/>
        <v>0</v>
      </c>
      <c r="AU268" s="204">
        <f t="shared" si="198"/>
        <v>0</v>
      </c>
      <c r="AV268" s="197">
        <f t="shared" si="207"/>
        <v>0</v>
      </c>
      <c r="AX268" s="169" t="s">
        <v>78</v>
      </c>
      <c r="AY268" s="207">
        <v>79.900000000000006</v>
      </c>
      <c r="AZ268" s="196" t="s">
        <v>3</v>
      </c>
      <c r="BA268" s="197">
        <v>12</v>
      </c>
      <c r="BB268" s="197">
        <v>2</v>
      </c>
      <c r="BC268" s="197">
        <v>3</v>
      </c>
      <c r="BD268" s="197">
        <f t="shared" si="214"/>
        <v>5</v>
      </c>
    </row>
    <row r="269" spans="1:56" s="197" customFormat="1" ht="27" hidden="1" customHeight="1" thickTop="1" thickBot="1">
      <c r="A269" s="169"/>
      <c r="B269" s="205"/>
      <c r="C269" s="196" t="s">
        <v>3</v>
      </c>
      <c r="D269" s="197" t="s">
        <v>256</v>
      </c>
      <c r="E269" s="188">
        <f t="shared" si="199"/>
        <v>10</v>
      </c>
      <c r="F269" s="188">
        <f t="shared" si="200"/>
        <v>6</v>
      </c>
      <c r="G269" s="197">
        <f t="shared" si="212"/>
        <v>14</v>
      </c>
      <c r="H269" s="198">
        <f t="shared" si="208"/>
        <v>0</v>
      </c>
      <c r="I269" s="199">
        <f t="shared" si="185"/>
        <v>44</v>
      </c>
      <c r="J269" s="200">
        <f t="shared" si="186"/>
        <v>10</v>
      </c>
      <c r="K269" s="192">
        <f t="shared" si="201"/>
        <v>440</v>
      </c>
      <c r="L269" s="213">
        <v>15</v>
      </c>
      <c r="M269" s="201">
        <f t="shared" si="187"/>
        <v>455</v>
      </c>
      <c r="N269" s="197">
        <v>12</v>
      </c>
      <c r="O269" s="197">
        <v>3</v>
      </c>
      <c r="P269" s="157">
        <v>0.25</v>
      </c>
      <c r="Q269" s="157">
        <f t="shared" si="215"/>
        <v>0.5</v>
      </c>
      <c r="R269" s="197">
        <f t="shared" si="188"/>
        <v>10</v>
      </c>
      <c r="S269" s="197">
        <f t="shared" si="202"/>
        <v>0</v>
      </c>
      <c r="T269" s="157">
        <f t="shared" si="203"/>
        <v>10.5</v>
      </c>
      <c r="U269" s="197">
        <f t="shared" si="209"/>
        <v>126</v>
      </c>
      <c r="V269" s="197">
        <f t="shared" si="189"/>
        <v>44</v>
      </c>
      <c r="W269" s="197">
        <f t="shared" si="204"/>
        <v>14</v>
      </c>
      <c r="X269" s="158">
        <f t="shared" si="190"/>
        <v>0</v>
      </c>
      <c r="Y269" s="158">
        <v>15</v>
      </c>
      <c r="Z269" s="158">
        <f t="shared" si="191"/>
        <v>440</v>
      </c>
      <c r="AA269" s="158">
        <f t="shared" si="210"/>
        <v>455</v>
      </c>
      <c r="AC269" s="197">
        <f t="shared" si="216"/>
        <v>0</v>
      </c>
      <c r="AE269" s="202"/>
      <c r="AF269" s="203"/>
      <c r="AJ269" s="157">
        <f t="shared" si="205"/>
        <v>10</v>
      </c>
      <c r="AK269" s="157">
        <f t="shared" si="206"/>
        <v>0.5</v>
      </c>
      <c r="AL269" s="197">
        <f t="shared" si="211"/>
        <v>6</v>
      </c>
      <c r="AN269" s="197">
        <f t="shared" si="192"/>
        <v>12</v>
      </c>
      <c r="AO269" s="197">
        <f t="shared" si="213"/>
        <v>120</v>
      </c>
      <c r="AP269" s="197">
        <f t="shared" si="193"/>
        <v>0.5</v>
      </c>
      <c r="AQ269" s="197">
        <f t="shared" si="194"/>
        <v>6</v>
      </c>
      <c r="AR269" s="197">
        <f t="shared" si="195"/>
        <v>126</v>
      </c>
      <c r="AS269" s="197">
        <f t="shared" si="196"/>
        <v>14</v>
      </c>
      <c r="AT269" s="197">
        <f t="shared" si="197"/>
        <v>0</v>
      </c>
      <c r="AU269" s="204">
        <f t="shared" si="198"/>
        <v>0</v>
      </c>
      <c r="AV269" s="197">
        <f t="shared" si="207"/>
        <v>0</v>
      </c>
      <c r="AX269" s="169" t="s">
        <v>200</v>
      </c>
      <c r="AY269" s="207">
        <v>78.900000000000006</v>
      </c>
      <c r="AZ269" s="196" t="s">
        <v>3</v>
      </c>
      <c r="BA269" s="197">
        <v>12</v>
      </c>
      <c r="BB269" s="197">
        <v>3</v>
      </c>
      <c r="BC269" s="197">
        <v>3</v>
      </c>
      <c r="BD269" s="197">
        <f t="shared" si="214"/>
        <v>6</v>
      </c>
    </row>
    <row r="270" spans="1:56" s="197" customFormat="1" ht="27" hidden="1" customHeight="1" thickTop="1" thickBot="1">
      <c r="A270" s="169"/>
      <c r="B270" s="205"/>
      <c r="C270" s="196" t="s">
        <v>2</v>
      </c>
      <c r="D270" s="197" t="s">
        <v>256</v>
      </c>
      <c r="E270" s="188">
        <f t="shared" si="199"/>
        <v>10</v>
      </c>
      <c r="F270" s="188">
        <f t="shared" si="200"/>
        <v>5</v>
      </c>
      <c r="G270" s="197">
        <f t="shared" si="212"/>
        <v>15.25</v>
      </c>
      <c r="H270" s="198">
        <f t="shared" si="208"/>
        <v>0</v>
      </c>
      <c r="I270" s="199">
        <f t="shared" si="185"/>
        <v>44</v>
      </c>
      <c r="J270" s="200">
        <f t="shared" si="186"/>
        <v>10</v>
      </c>
      <c r="K270" s="192">
        <f t="shared" si="201"/>
        <v>440</v>
      </c>
      <c r="L270" s="213">
        <v>15</v>
      </c>
      <c r="M270" s="201">
        <f t="shared" si="187"/>
        <v>455</v>
      </c>
      <c r="N270" s="169">
        <v>13.17</v>
      </c>
      <c r="O270" s="197">
        <v>2</v>
      </c>
      <c r="P270" s="157">
        <v>0.25</v>
      </c>
      <c r="Q270" s="157">
        <f t="shared" si="215"/>
        <v>0.41666666666666663</v>
      </c>
      <c r="R270" s="197">
        <f t="shared" si="188"/>
        <v>10</v>
      </c>
      <c r="S270" s="197">
        <f t="shared" si="202"/>
        <v>0</v>
      </c>
      <c r="T270" s="157">
        <f t="shared" si="203"/>
        <v>10.416666666666666</v>
      </c>
      <c r="U270" s="197">
        <f t="shared" si="209"/>
        <v>137.1875</v>
      </c>
      <c r="V270" s="197">
        <f t="shared" si="189"/>
        <v>44</v>
      </c>
      <c r="W270" s="197">
        <f t="shared" si="204"/>
        <v>15.24</v>
      </c>
      <c r="X270" s="158">
        <f t="shared" si="190"/>
        <v>0</v>
      </c>
      <c r="Y270" s="158">
        <v>15</v>
      </c>
      <c r="Z270" s="158">
        <f t="shared" si="191"/>
        <v>440</v>
      </c>
      <c r="AA270" s="158">
        <f t="shared" si="210"/>
        <v>455</v>
      </c>
      <c r="AC270" s="197">
        <f t="shared" si="216"/>
        <v>0</v>
      </c>
      <c r="AE270" s="202"/>
      <c r="AF270" s="203"/>
      <c r="AJ270" s="157">
        <f t="shared" si="205"/>
        <v>10</v>
      </c>
      <c r="AK270" s="157">
        <f t="shared" si="206"/>
        <v>0.41666666666666607</v>
      </c>
      <c r="AL270" s="197">
        <f t="shared" si="211"/>
        <v>5</v>
      </c>
      <c r="AN270" s="197">
        <f t="shared" si="192"/>
        <v>13.17</v>
      </c>
      <c r="AO270" s="197">
        <f t="shared" si="213"/>
        <v>131.69999999999999</v>
      </c>
      <c r="AP270" s="197">
        <f t="shared" si="193"/>
        <v>0.41666666666666669</v>
      </c>
      <c r="AQ270" s="197">
        <f t="shared" si="194"/>
        <v>5.4874999999999998</v>
      </c>
      <c r="AR270" s="197">
        <f t="shared" si="195"/>
        <v>137.1875</v>
      </c>
      <c r="AS270" s="197">
        <f t="shared" si="196"/>
        <v>15.243055555555555</v>
      </c>
      <c r="AT270" s="197">
        <f t="shared" si="197"/>
        <v>0</v>
      </c>
      <c r="AU270" s="204">
        <f t="shared" si="198"/>
        <v>0</v>
      </c>
      <c r="AV270" s="197">
        <f t="shared" si="207"/>
        <v>0</v>
      </c>
      <c r="AX270" s="194" t="s">
        <v>225</v>
      </c>
      <c r="AY270" s="208">
        <v>58.9</v>
      </c>
      <c r="AZ270" s="196" t="s">
        <v>2</v>
      </c>
      <c r="BA270" s="169">
        <v>13.17</v>
      </c>
      <c r="BB270" s="197">
        <v>2</v>
      </c>
      <c r="BC270" s="197">
        <v>3</v>
      </c>
      <c r="BD270" s="197">
        <f t="shared" si="214"/>
        <v>5</v>
      </c>
    </row>
    <row r="271" spans="1:56" s="197" customFormat="1" ht="27" hidden="1" customHeight="1" thickTop="1" thickBot="1">
      <c r="A271" s="169"/>
      <c r="B271" s="205"/>
      <c r="C271" s="196" t="s">
        <v>3</v>
      </c>
      <c r="D271" s="197" t="s">
        <v>256</v>
      </c>
      <c r="E271" s="188">
        <f t="shared" si="199"/>
        <v>10</v>
      </c>
      <c r="F271" s="188">
        <f t="shared" si="200"/>
        <v>11</v>
      </c>
      <c r="G271" s="197">
        <f t="shared" si="212"/>
        <v>14.56</v>
      </c>
      <c r="H271" s="198">
        <f t="shared" si="208"/>
        <v>0</v>
      </c>
      <c r="I271" s="199">
        <f t="shared" si="185"/>
        <v>44</v>
      </c>
      <c r="J271" s="200">
        <f t="shared" si="186"/>
        <v>10</v>
      </c>
      <c r="K271" s="192">
        <f t="shared" si="201"/>
        <v>440</v>
      </c>
      <c r="L271" s="213">
        <v>15</v>
      </c>
      <c r="M271" s="201">
        <f t="shared" si="187"/>
        <v>455</v>
      </c>
      <c r="N271" s="197">
        <v>12</v>
      </c>
      <c r="O271" s="197">
        <v>8</v>
      </c>
      <c r="P271" s="157">
        <v>0.25</v>
      </c>
      <c r="Q271" s="157">
        <f t="shared" si="215"/>
        <v>0.91666666666666663</v>
      </c>
      <c r="R271" s="197">
        <f t="shared" si="188"/>
        <v>10</v>
      </c>
      <c r="S271" s="197">
        <f t="shared" si="202"/>
        <v>0</v>
      </c>
      <c r="T271" s="157">
        <f t="shared" si="203"/>
        <v>10.916666666666666</v>
      </c>
      <c r="U271" s="197">
        <f t="shared" si="209"/>
        <v>131</v>
      </c>
      <c r="V271" s="197">
        <f t="shared" si="189"/>
        <v>44</v>
      </c>
      <c r="W271" s="197">
        <f t="shared" si="204"/>
        <v>14.56</v>
      </c>
      <c r="X271" s="158">
        <f t="shared" si="190"/>
        <v>0</v>
      </c>
      <c r="Y271" s="158">
        <v>15</v>
      </c>
      <c r="Z271" s="158">
        <f t="shared" si="191"/>
        <v>440</v>
      </c>
      <c r="AA271" s="158">
        <f t="shared" si="210"/>
        <v>455</v>
      </c>
      <c r="AC271" s="197">
        <f t="shared" si="216"/>
        <v>0</v>
      </c>
      <c r="AE271" s="202"/>
      <c r="AF271" s="203"/>
      <c r="AJ271" s="157">
        <f t="shared" si="205"/>
        <v>10</v>
      </c>
      <c r="AK271" s="157">
        <f t="shared" si="206"/>
        <v>0.91666666666666607</v>
      </c>
      <c r="AL271" s="197">
        <f t="shared" si="211"/>
        <v>11</v>
      </c>
      <c r="AN271" s="197">
        <f t="shared" si="192"/>
        <v>12</v>
      </c>
      <c r="AO271" s="197">
        <f t="shared" si="213"/>
        <v>120</v>
      </c>
      <c r="AP271" s="197">
        <f t="shared" si="193"/>
        <v>0.91666666666666663</v>
      </c>
      <c r="AQ271" s="197">
        <f t="shared" si="194"/>
        <v>11</v>
      </c>
      <c r="AR271" s="197">
        <f t="shared" si="195"/>
        <v>131</v>
      </c>
      <c r="AS271" s="197">
        <f t="shared" si="196"/>
        <v>14.555555555555555</v>
      </c>
      <c r="AT271" s="197">
        <f t="shared" si="197"/>
        <v>0</v>
      </c>
      <c r="AU271" s="204">
        <f t="shared" si="198"/>
        <v>0</v>
      </c>
      <c r="AV271" s="197">
        <f t="shared" si="207"/>
        <v>0</v>
      </c>
      <c r="AX271" s="169" t="s">
        <v>201</v>
      </c>
      <c r="AY271" s="207">
        <v>78.900000000000006</v>
      </c>
      <c r="AZ271" s="196" t="s">
        <v>3</v>
      </c>
      <c r="BA271" s="197">
        <v>12</v>
      </c>
      <c r="BB271" s="197">
        <v>8</v>
      </c>
      <c r="BC271" s="197">
        <v>3</v>
      </c>
      <c r="BD271" s="197">
        <f t="shared" si="214"/>
        <v>11</v>
      </c>
    </row>
    <row r="272" spans="1:56" s="197" customFormat="1" ht="27" hidden="1" customHeight="1" thickTop="1" thickBot="1">
      <c r="A272" s="169"/>
      <c r="B272" s="205"/>
      <c r="C272" s="196" t="s">
        <v>3</v>
      </c>
      <c r="D272" s="197" t="s">
        <v>256</v>
      </c>
      <c r="E272" s="188">
        <f t="shared" si="199"/>
        <v>10</v>
      </c>
      <c r="F272" s="188">
        <f t="shared" si="200"/>
        <v>3</v>
      </c>
      <c r="G272" s="197">
        <f t="shared" si="212"/>
        <v>13.67</v>
      </c>
      <c r="H272" s="198">
        <f t="shared" si="208"/>
        <v>0</v>
      </c>
      <c r="I272" s="199">
        <f t="shared" si="185"/>
        <v>44</v>
      </c>
      <c r="J272" s="200">
        <f t="shared" si="186"/>
        <v>10</v>
      </c>
      <c r="K272" s="192">
        <f t="shared" si="201"/>
        <v>440</v>
      </c>
      <c r="L272" s="213">
        <v>15</v>
      </c>
      <c r="M272" s="201">
        <f t="shared" si="187"/>
        <v>455</v>
      </c>
      <c r="N272" s="197">
        <v>12</v>
      </c>
      <c r="O272" s="197">
        <v>0</v>
      </c>
      <c r="P272" s="157">
        <v>0.25</v>
      </c>
      <c r="Q272" s="157">
        <f t="shared" si="215"/>
        <v>0.25</v>
      </c>
      <c r="R272" s="197">
        <f t="shared" si="188"/>
        <v>10</v>
      </c>
      <c r="S272" s="197">
        <f t="shared" si="202"/>
        <v>0</v>
      </c>
      <c r="T272" s="157">
        <f t="shared" si="203"/>
        <v>10.25</v>
      </c>
      <c r="U272" s="197">
        <f t="shared" si="209"/>
        <v>123</v>
      </c>
      <c r="V272" s="197">
        <f t="shared" si="189"/>
        <v>44</v>
      </c>
      <c r="W272" s="197">
        <f t="shared" si="204"/>
        <v>13.67</v>
      </c>
      <c r="X272" s="158">
        <f t="shared" si="190"/>
        <v>0</v>
      </c>
      <c r="Y272" s="158">
        <v>15</v>
      </c>
      <c r="Z272" s="158">
        <f t="shared" si="191"/>
        <v>440</v>
      </c>
      <c r="AA272" s="158">
        <f t="shared" si="210"/>
        <v>455</v>
      </c>
      <c r="AC272" s="197">
        <f t="shared" si="216"/>
        <v>0</v>
      </c>
      <c r="AE272" s="202"/>
      <c r="AF272" s="203"/>
      <c r="AJ272" s="157">
        <f t="shared" si="205"/>
        <v>10</v>
      </c>
      <c r="AK272" s="157">
        <f t="shared" si="206"/>
        <v>0.25</v>
      </c>
      <c r="AL272" s="197">
        <f t="shared" si="211"/>
        <v>3</v>
      </c>
      <c r="AN272" s="197">
        <f t="shared" si="192"/>
        <v>12</v>
      </c>
      <c r="AO272" s="197">
        <f t="shared" si="213"/>
        <v>120</v>
      </c>
      <c r="AP272" s="197">
        <f t="shared" si="193"/>
        <v>0.25</v>
      </c>
      <c r="AQ272" s="197">
        <f t="shared" si="194"/>
        <v>3</v>
      </c>
      <c r="AR272" s="197">
        <f t="shared" si="195"/>
        <v>123</v>
      </c>
      <c r="AS272" s="197">
        <f t="shared" si="196"/>
        <v>13.666666666666666</v>
      </c>
      <c r="AT272" s="197">
        <f t="shared" si="197"/>
        <v>0</v>
      </c>
      <c r="AU272" s="204">
        <f t="shared" si="198"/>
        <v>0</v>
      </c>
      <c r="AV272" s="197">
        <f t="shared" si="207"/>
        <v>0</v>
      </c>
      <c r="AX272" s="169" t="s">
        <v>50</v>
      </c>
      <c r="AY272" s="205">
        <v>22.65</v>
      </c>
      <c r="AZ272" s="196" t="s">
        <v>3</v>
      </c>
      <c r="BA272" s="197">
        <v>12</v>
      </c>
      <c r="BB272" s="197">
        <v>0</v>
      </c>
      <c r="BC272" s="197">
        <v>3</v>
      </c>
      <c r="BD272" s="197">
        <f t="shared" si="214"/>
        <v>3</v>
      </c>
    </row>
    <row r="273" spans="1:56" s="197" customFormat="1" ht="27" hidden="1" customHeight="1" thickTop="1" thickBot="1">
      <c r="A273" s="169"/>
      <c r="B273" s="205"/>
      <c r="C273" s="196" t="s">
        <v>3</v>
      </c>
      <c r="D273" s="197" t="s">
        <v>256</v>
      </c>
      <c r="E273" s="188">
        <f t="shared" si="199"/>
        <v>10</v>
      </c>
      <c r="F273" s="188">
        <f t="shared" si="200"/>
        <v>6</v>
      </c>
      <c r="G273" s="197">
        <f t="shared" si="212"/>
        <v>14</v>
      </c>
      <c r="H273" s="198">
        <f t="shared" si="208"/>
        <v>0</v>
      </c>
      <c r="I273" s="199">
        <f t="shared" si="185"/>
        <v>44</v>
      </c>
      <c r="J273" s="200">
        <f t="shared" si="186"/>
        <v>10</v>
      </c>
      <c r="K273" s="192">
        <f t="shared" si="201"/>
        <v>440</v>
      </c>
      <c r="L273" s="213">
        <v>15</v>
      </c>
      <c r="M273" s="201">
        <f t="shared" si="187"/>
        <v>455</v>
      </c>
      <c r="N273" s="197">
        <v>12</v>
      </c>
      <c r="O273" s="197">
        <v>3</v>
      </c>
      <c r="P273" s="157">
        <v>0.25</v>
      </c>
      <c r="Q273" s="157">
        <f t="shared" si="215"/>
        <v>0.5</v>
      </c>
      <c r="R273" s="197">
        <f t="shared" si="188"/>
        <v>10</v>
      </c>
      <c r="S273" s="197">
        <f t="shared" si="202"/>
        <v>0</v>
      </c>
      <c r="T273" s="157">
        <f t="shared" si="203"/>
        <v>10.5</v>
      </c>
      <c r="U273" s="197">
        <f t="shared" si="209"/>
        <v>126</v>
      </c>
      <c r="V273" s="197">
        <f t="shared" si="189"/>
        <v>44</v>
      </c>
      <c r="W273" s="197">
        <f t="shared" si="204"/>
        <v>14</v>
      </c>
      <c r="X273" s="158">
        <f t="shared" si="190"/>
        <v>0</v>
      </c>
      <c r="Y273" s="158">
        <v>15</v>
      </c>
      <c r="Z273" s="158">
        <f t="shared" si="191"/>
        <v>440</v>
      </c>
      <c r="AA273" s="158">
        <f t="shared" si="210"/>
        <v>455</v>
      </c>
      <c r="AC273" s="197">
        <f t="shared" si="216"/>
        <v>0</v>
      </c>
      <c r="AE273" s="202"/>
      <c r="AF273" s="203"/>
      <c r="AJ273" s="157">
        <f t="shared" si="205"/>
        <v>10</v>
      </c>
      <c r="AK273" s="157">
        <f t="shared" si="206"/>
        <v>0.5</v>
      </c>
      <c r="AL273" s="197">
        <f t="shared" si="211"/>
        <v>6</v>
      </c>
      <c r="AN273" s="197">
        <f t="shared" si="192"/>
        <v>12</v>
      </c>
      <c r="AO273" s="197">
        <f t="shared" si="213"/>
        <v>120</v>
      </c>
      <c r="AP273" s="197">
        <f t="shared" si="193"/>
        <v>0.5</v>
      </c>
      <c r="AQ273" s="197">
        <f t="shared" si="194"/>
        <v>6</v>
      </c>
      <c r="AR273" s="197">
        <f t="shared" si="195"/>
        <v>126</v>
      </c>
      <c r="AS273" s="197">
        <f t="shared" si="196"/>
        <v>14</v>
      </c>
      <c r="AT273" s="197">
        <f t="shared" si="197"/>
        <v>0</v>
      </c>
      <c r="AU273" s="204">
        <f t="shared" si="198"/>
        <v>0</v>
      </c>
      <c r="AV273" s="197">
        <f t="shared" si="207"/>
        <v>0</v>
      </c>
      <c r="AX273" s="169" t="s">
        <v>51</v>
      </c>
      <c r="AY273" s="205">
        <v>21.95</v>
      </c>
      <c r="AZ273" s="196" t="s">
        <v>3</v>
      </c>
      <c r="BA273" s="197">
        <v>12</v>
      </c>
      <c r="BB273" s="197">
        <v>3</v>
      </c>
      <c r="BC273" s="197">
        <v>3</v>
      </c>
      <c r="BD273" s="197">
        <f t="shared" si="214"/>
        <v>6</v>
      </c>
    </row>
    <row r="274" spans="1:56" s="197" customFormat="1" ht="27" hidden="1" customHeight="1" thickTop="1" thickBot="1">
      <c r="A274" s="169"/>
      <c r="B274" s="205"/>
      <c r="C274" s="196" t="s">
        <v>3</v>
      </c>
      <c r="D274" s="197" t="s">
        <v>256</v>
      </c>
      <c r="E274" s="188">
        <f t="shared" si="199"/>
        <v>10</v>
      </c>
      <c r="F274" s="188">
        <f t="shared" si="200"/>
        <v>10</v>
      </c>
      <c r="G274" s="197">
        <f t="shared" si="212"/>
        <v>14.45</v>
      </c>
      <c r="H274" s="198">
        <f t="shared" si="208"/>
        <v>0</v>
      </c>
      <c r="I274" s="199">
        <f t="shared" si="185"/>
        <v>44</v>
      </c>
      <c r="J274" s="200">
        <f t="shared" si="186"/>
        <v>10</v>
      </c>
      <c r="K274" s="192">
        <f t="shared" si="201"/>
        <v>440</v>
      </c>
      <c r="L274" s="213">
        <v>15</v>
      </c>
      <c r="M274" s="201">
        <f t="shared" si="187"/>
        <v>455</v>
      </c>
      <c r="N274" s="197">
        <v>12</v>
      </c>
      <c r="O274" s="197">
        <v>7</v>
      </c>
      <c r="P274" s="157">
        <v>0.25</v>
      </c>
      <c r="Q274" s="157">
        <f t="shared" si="215"/>
        <v>0.83333333333333337</v>
      </c>
      <c r="R274" s="197">
        <f t="shared" si="188"/>
        <v>10</v>
      </c>
      <c r="S274" s="197">
        <f t="shared" si="202"/>
        <v>0</v>
      </c>
      <c r="T274" s="157">
        <f t="shared" si="203"/>
        <v>10.833333333333334</v>
      </c>
      <c r="U274" s="197">
        <f t="shared" si="209"/>
        <v>130</v>
      </c>
      <c r="V274" s="197">
        <f t="shared" si="189"/>
        <v>44</v>
      </c>
      <c r="W274" s="197">
        <f t="shared" si="204"/>
        <v>14.44</v>
      </c>
      <c r="X274" s="158">
        <f t="shared" si="190"/>
        <v>0</v>
      </c>
      <c r="Y274" s="158">
        <v>15</v>
      </c>
      <c r="Z274" s="158">
        <f t="shared" si="191"/>
        <v>440</v>
      </c>
      <c r="AA274" s="158">
        <f t="shared" si="210"/>
        <v>455</v>
      </c>
      <c r="AC274" s="197">
        <f t="shared" si="216"/>
        <v>0</v>
      </c>
      <c r="AE274" s="202"/>
      <c r="AF274" s="211"/>
      <c r="AJ274" s="157">
        <f t="shared" si="205"/>
        <v>10</v>
      </c>
      <c r="AK274" s="157">
        <f t="shared" si="206"/>
        <v>0.83333333333333393</v>
      </c>
      <c r="AL274" s="197">
        <f t="shared" si="211"/>
        <v>10</v>
      </c>
      <c r="AN274" s="197">
        <f t="shared" si="192"/>
        <v>12</v>
      </c>
      <c r="AO274" s="197">
        <f t="shared" si="213"/>
        <v>120</v>
      </c>
      <c r="AP274" s="197">
        <f t="shared" si="193"/>
        <v>0.83333333333333337</v>
      </c>
      <c r="AQ274" s="197">
        <f t="shared" si="194"/>
        <v>10</v>
      </c>
      <c r="AR274" s="197">
        <f t="shared" si="195"/>
        <v>130</v>
      </c>
      <c r="AS274" s="197">
        <f t="shared" si="196"/>
        <v>14.444444444444445</v>
      </c>
      <c r="AT274" s="197">
        <f t="shared" si="197"/>
        <v>0</v>
      </c>
      <c r="AU274" s="204">
        <f t="shared" si="198"/>
        <v>0</v>
      </c>
      <c r="AV274" s="197">
        <f t="shared" si="207"/>
        <v>0</v>
      </c>
      <c r="AX274" s="169" t="s">
        <v>620</v>
      </c>
      <c r="AY274" s="207">
        <v>88</v>
      </c>
      <c r="AZ274" s="196" t="s">
        <v>3</v>
      </c>
      <c r="BA274" s="197">
        <v>12</v>
      </c>
      <c r="BB274" s="197">
        <v>7</v>
      </c>
      <c r="BC274" s="197">
        <v>3</v>
      </c>
      <c r="BD274" s="197">
        <f t="shared" si="214"/>
        <v>10</v>
      </c>
    </row>
    <row r="275" spans="1:56" s="197" customFormat="1" ht="27" hidden="1" customHeight="1" thickTop="1" thickBot="1">
      <c r="A275" s="169"/>
      <c r="B275" s="205"/>
      <c r="C275" s="196" t="s">
        <v>2</v>
      </c>
      <c r="D275" s="197" t="s">
        <v>256</v>
      </c>
      <c r="E275" s="188">
        <f t="shared" si="199"/>
        <v>10</v>
      </c>
      <c r="F275" s="188">
        <f t="shared" si="200"/>
        <v>3</v>
      </c>
      <c r="G275" s="197">
        <f t="shared" si="212"/>
        <v>15</v>
      </c>
      <c r="H275" s="198">
        <f t="shared" si="208"/>
        <v>0</v>
      </c>
      <c r="I275" s="199">
        <f t="shared" si="185"/>
        <v>44</v>
      </c>
      <c r="J275" s="200">
        <f t="shared" si="186"/>
        <v>10</v>
      </c>
      <c r="K275" s="192">
        <f t="shared" si="201"/>
        <v>440</v>
      </c>
      <c r="L275" s="213">
        <v>15</v>
      </c>
      <c r="M275" s="201">
        <f t="shared" si="187"/>
        <v>455</v>
      </c>
      <c r="N275" s="169">
        <v>13.17</v>
      </c>
      <c r="O275" s="197">
        <v>0</v>
      </c>
      <c r="P275" s="157">
        <v>0.25</v>
      </c>
      <c r="Q275" s="157">
        <f t="shared" si="215"/>
        <v>0.25</v>
      </c>
      <c r="R275" s="197">
        <f t="shared" si="188"/>
        <v>10</v>
      </c>
      <c r="S275" s="197">
        <f t="shared" si="202"/>
        <v>0</v>
      </c>
      <c r="T275" s="157">
        <f t="shared" si="203"/>
        <v>10.25</v>
      </c>
      <c r="U275" s="197">
        <f t="shared" si="209"/>
        <v>134.99250000000001</v>
      </c>
      <c r="V275" s="197">
        <f t="shared" si="189"/>
        <v>44</v>
      </c>
      <c r="W275" s="197">
        <f t="shared" si="204"/>
        <v>15</v>
      </c>
      <c r="X275" s="158">
        <f t="shared" si="190"/>
        <v>0</v>
      </c>
      <c r="Y275" s="158">
        <v>15</v>
      </c>
      <c r="Z275" s="158">
        <f t="shared" si="191"/>
        <v>440</v>
      </c>
      <c r="AA275" s="158">
        <f t="shared" si="210"/>
        <v>455</v>
      </c>
      <c r="AC275" s="197">
        <f t="shared" si="216"/>
        <v>0</v>
      </c>
      <c r="AE275" s="202"/>
      <c r="AF275" s="203"/>
      <c r="AJ275" s="157">
        <f t="shared" si="205"/>
        <v>10</v>
      </c>
      <c r="AK275" s="157">
        <f t="shared" si="206"/>
        <v>0.25</v>
      </c>
      <c r="AL275" s="197">
        <f t="shared" si="211"/>
        <v>3</v>
      </c>
      <c r="AN275" s="197">
        <f t="shared" si="192"/>
        <v>13.17</v>
      </c>
      <c r="AO275" s="197">
        <f t="shared" si="213"/>
        <v>131.69999999999999</v>
      </c>
      <c r="AP275" s="197">
        <f t="shared" si="193"/>
        <v>0.25</v>
      </c>
      <c r="AQ275" s="197">
        <f t="shared" si="194"/>
        <v>3.2925</v>
      </c>
      <c r="AR275" s="197">
        <f t="shared" si="195"/>
        <v>134.99249999999998</v>
      </c>
      <c r="AS275" s="197">
        <f t="shared" si="196"/>
        <v>14.999166666666664</v>
      </c>
      <c r="AT275" s="197">
        <f t="shared" si="197"/>
        <v>0</v>
      </c>
      <c r="AU275" s="204">
        <f t="shared" si="198"/>
        <v>0</v>
      </c>
      <c r="AV275" s="197">
        <f t="shared" si="207"/>
        <v>0</v>
      </c>
      <c r="AX275" s="169" t="s">
        <v>52</v>
      </c>
      <c r="AY275" s="205">
        <v>28.9</v>
      </c>
      <c r="AZ275" s="196" t="s">
        <v>2</v>
      </c>
      <c r="BA275" s="169">
        <v>13.17</v>
      </c>
      <c r="BB275" s="197">
        <v>0</v>
      </c>
      <c r="BC275" s="197">
        <v>3</v>
      </c>
      <c r="BD275" s="197">
        <f t="shared" si="214"/>
        <v>3</v>
      </c>
    </row>
    <row r="276" spans="1:56" s="197" customFormat="1" ht="27" hidden="1" customHeight="1" thickTop="1" thickBot="1">
      <c r="A276" s="169"/>
      <c r="B276" s="205"/>
      <c r="C276" s="196" t="s">
        <v>48</v>
      </c>
      <c r="D276" s="197" t="s">
        <v>256</v>
      </c>
      <c r="E276" s="188">
        <f t="shared" si="199"/>
        <v>10</v>
      </c>
      <c r="F276" s="188">
        <f t="shared" si="200"/>
        <v>3</v>
      </c>
      <c r="G276" s="197">
        <f t="shared" si="212"/>
        <v>17.09</v>
      </c>
      <c r="H276" s="198">
        <f t="shared" si="208"/>
        <v>0</v>
      </c>
      <c r="I276" s="199">
        <f t="shared" si="185"/>
        <v>44</v>
      </c>
      <c r="J276" s="200">
        <f t="shared" si="186"/>
        <v>10</v>
      </c>
      <c r="K276" s="192">
        <f t="shared" si="201"/>
        <v>440</v>
      </c>
      <c r="L276" s="213">
        <v>15</v>
      </c>
      <c r="M276" s="201">
        <f t="shared" si="187"/>
        <v>455</v>
      </c>
      <c r="N276" s="197">
        <v>15</v>
      </c>
      <c r="O276" s="197">
        <v>0</v>
      </c>
      <c r="P276" s="157">
        <v>0.25</v>
      </c>
      <c r="Q276" s="157">
        <f t="shared" si="215"/>
        <v>0.25</v>
      </c>
      <c r="R276" s="197">
        <f t="shared" si="188"/>
        <v>10</v>
      </c>
      <c r="S276" s="197">
        <f t="shared" si="202"/>
        <v>0</v>
      </c>
      <c r="T276" s="157">
        <f t="shared" si="203"/>
        <v>10.25</v>
      </c>
      <c r="U276" s="197">
        <f t="shared" si="209"/>
        <v>153.75</v>
      </c>
      <c r="V276" s="197">
        <f t="shared" si="189"/>
        <v>44</v>
      </c>
      <c r="W276" s="197">
        <f t="shared" si="204"/>
        <v>17.079999999999998</v>
      </c>
      <c r="X276" s="158">
        <f t="shared" si="190"/>
        <v>0</v>
      </c>
      <c r="Y276" s="158">
        <v>15</v>
      </c>
      <c r="Z276" s="158">
        <f t="shared" si="191"/>
        <v>440</v>
      </c>
      <c r="AA276" s="158">
        <f t="shared" si="210"/>
        <v>455</v>
      </c>
      <c r="AC276" s="197">
        <f t="shared" si="216"/>
        <v>0</v>
      </c>
      <c r="AE276" s="202"/>
      <c r="AF276" s="203"/>
      <c r="AJ276" s="157">
        <f t="shared" si="205"/>
        <v>10</v>
      </c>
      <c r="AK276" s="157">
        <f t="shared" si="206"/>
        <v>0.25</v>
      </c>
      <c r="AL276" s="197">
        <f t="shared" si="211"/>
        <v>3</v>
      </c>
      <c r="AN276" s="197">
        <f t="shared" si="192"/>
        <v>15</v>
      </c>
      <c r="AO276" s="197">
        <f t="shared" si="213"/>
        <v>150</v>
      </c>
      <c r="AP276" s="197">
        <f t="shared" si="193"/>
        <v>0.25</v>
      </c>
      <c r="AQ276" s="197">
        <f t="shared" si="194"/>
        <v>3.75</v>
      </c>
      <c r="AR276" s="197">
        <f t="shared" si="195"/>
        <v>153.75</v>
      </c>
      <c r="AS276" s="197">
        <f t="shared" si="196"/>
        <v>17.083333333333332</v>
      </c>
      <c r="AT276" s="197">
        <f t="shared" si="197"/>
        <v>0</v>
      </c>
      <c r="AU276" s="204">
        <f t="shared" si="198"/>
        <v>0</v>
      </c>
      <c r="AV276" s="197">
        <f t="shared" si="207"/>
        <v>0</v>
      </c>
      <c r="AX276" s="169" t="s">
        <v>53</v>
      </c>
      <c r="AY276" s="205">
        <v>84.6</v>
      </c>
      <c r="AZ276" s="196" t="s">
        <v>48</v>
      </c>
      <c r="BA276" s="197">
        <v>15</v>
      </c>
      <c r="BB276" s="197">
        <v>0</v>
      </c>
      <c r="BC276" s="197">
        <v>3</v>
      </c>
      <c r="BD276" s="197">
        <f t="shared" si="214"/>
        <v>3</v>
      </c>
    </row>
    <row r="277" spans="1:56" s="197" customFormat="1" ht="27" hidden="1" customHeight="1" thickTop="1" thickBot="1">
      <c r="A277" s="169"/>
      <c r="B277" s="205"/>
      <c r="C277" s="196" t="s">
        <v>2</v>
      </c>
      <c r="D277" s="197" t="s">
        <v>256</v>
      </c>
      <c r="E277" s="188">
        <f t="shared" si="199"/>
        <v>11</v>
      </c>
      <c r="F277" s="188">
        <f t="shared" si="200"/>
        <v>5</v>
      </c>
      <c r="G277" s="197">
        <f t="shared" si="212"/>
        <v>16.71</v>
      </c>
      <c r="H277" s="198">
        <f t="shared" si="208"/>
        <v>0</v>
      </c>
      <c r="I277" s="199">
        <f t="shared" si="185"/>
        <v>44</v>
      </c>
      <c r="J277" s="200">
        <f t="shared" si="186"/>
        <v>10</v>
      </c>
      <c r="K277" s="192">
        <f t="shared" si="201"/>
        <v>440</v>
      </c>
      <c r="L277" s="213">
        <v>15</v>
      </c>
      <c r="M277" s="201">
        <f t="shared" si="187"/>
        <v>455</v>
      </c>
      <c r="N277" s="169">
        <v>13.17</v>
      </c>
      <c r="O277" s="197">
        <v>14</v>
      </c>
      <c r="P277" s="157">
        <v>0.25</v>
      </c>
      <c r="Q277" s="157">
        <f t="shared" si="215"/>
        <v>1.4166666666666667</v>
      </c>
      <c r="R277" s="197">
        <f t="shared" si="188"/>
        <v>10</v>
      </c>
      <c r="S277" s="197">
        <f t="shared" si="202"/>
        <v>0</v>
      </c>
      <c r="T277" s="157">
        <f t="shared" si="203"/>
        <v>11.416666666666666</v>
      </c>
      <c r="U277" s="197">
        <f t="shared" si="209"/>
        <v>150.35749999999999</v>
      </c>
      <c r="V277" s="197">
        <f t="shared" si="189"/>
        <v>44</v>
      </c>
      <c r="W277" s="197">
        <f t="shared" si="204"/>
        <v>16.71</v>
      </c>
      <c r="X277" s="158">
        <f t="shared" si="190"/>
        <v>0</v>
      </c>
      <c r="Y277" s="158">
        <v>15</v>
      </c>
      <c r="Z277" s="158">
        <f t="shared" si="191"/>
        <v>440</v>
      </c>
      <c r="AA277" s="158">
        <f t="shared" si="210"/>
        <v>455</v>
      </c>
      <c r="AC277" s="197">
        <f t="shared" si="216"/>
        <v>0</v>
      </c>
      <c r="AE277" s="202"/>
      <c r="AF277" s="203"/>
      <c r="AJ277" s="157">
        <f t="shared" si="205"/>
        <v>11</v>
      </c>
      <c r="AK277" s="157">
        <f t="shared" si="206"/>
        <v>0.41666666666666607</v>
      </c>
      <c r="AL277" s="197">
        <f t="shared" si="211"/>
        <v>5</v>
      </c>
      <c r="AN277" s="197">
        <f t="shared" si="192"/>
        <v>13.17</v>
      </c>
      <c r="AO277" s="197">
        <f t="shared" si="213"/>
        <v>144.87</v>
      </c>
      <c r="AP277" s="197">
        <f t="shared" si="193"/>
        <v>0.41666666666666669</v>
      </c>
      <c r="AQ277" s="197">
        <f t="shared" si="194"/>
        <v>5.4874999999999998</v>
      </c>
      <c r="AR277" s="197">
        <f t="shared" si="195"/>
        <v>150.35750000000002</v>
      </c>
      <c r="AS277" s="197">
        <f t="shared" si="196"/>
        <v>16.706388888888892</v>
      </c>
      <c r="AT277" s="197">
        <f t="shared" si="197"/>
        <v>0</v>
      </c>
      <c r="AU277" s="204">
        <f t="shared" si="198"/>
        <v>0</v>
      </c>
      <c r="AV277" s="197">
        <f t="shared" si="207"/>
        <v>0</v>
      </c>
      <c r="AX277" s="169" t="s">
        <v>193</v>
      </c>
      <c r="AY277" s="205">
        <v>88.9</v>
      </c>
      <c r="AZ277" s="196" t="s">
        <v>2</v>
      </c>
      <c r="BA277" s="169">
        <v>13.17</v>
      </c>
      <c r="BB277" s="197">
        <v>14</v>
      </c>
      <c r="BC277" s="197">
        <v>3</v>
      </c>
      <c r="BD277" s="197">
        <f t="shared" si="214"/>
        <v>17</v>
      </c>
    </row>
    <row r="278" spans="1:56" s="197" customFormat="1" ht="27" hidden="1" customHeight="1" thickTop="1" thickBot="1">
      <c r="A278" s="169"/>
      <c r="B278" s="205"/>
      <c r="C278" s="196" t="s">
        <v>2</v>
      </c>
      <c r="D278" s="197" t="s">
        <v>256</v>
      </c>
      <c r="E278" s="188">
        <f t="shared" si="199"/>
        <v>12</v>
      </c>
      <c r="F278" s="188">
        <f t="shared" si="200"/>
        <v>5</v>
      </c>
      <c r="G278" s="197">
        <f t="shared" si="212"/>
        <v>18.170000000000002</v>
      </c>
      <c r="H278" s="198">
        <f t="shared" si="208"/>
        <v>0</v>
      </c>
      <c r="I278" s="199">
        <f t="shared" si="185"/>
        <v>44</v>
      </c>
      <c r="J278" s="200">
        <f t="shared" si="186"/>
        <v>10</v>
      </c>
      <c r="K278" s="192">
        <f t="shared" si="201"/>
        <v>440</v>
      </c>
      <c r="L278" s="213">
        <v>15</v>
      </c>
      <c r="M278" s="201">
        <f t="shared" si="187"/>
        <v>455</v>
      </c>
      <c r="N278" s="197">
        <v>13.17</v>
      </c>
      <c r="O278" s="197">
        <v>26</v>
      </c>
      <c r="P278" s="157">
        <v>0.25</v>
      </c>
      <c r="Q278" s="157">
        <f t="shared" si="215"/>
        <v>2.4166666666666665</v>
      </c>
      <c r="R278" s="197">
        <f t="shared" si="188"/>
        <v>10</v>
      </c>
      <c r="S278" s="197">
        <f t="shared" si="202"/>
        <v>0</v>
      </c>
      <c r="T278" s="157">
        <f t="shared" si="203"/>
        <v>12.416666666666666</v>
      </c>
      <c r="U278" s="197">
        <f t="shared" si="209"/>
        <v>163.5275</v>
      </c>
      <c r="V278" s="197">
        <f t="shared" si="189"/>
        <v>44</v>
      </c>
      <c r="W278" s="197">
        <f t="shared" si="204"/>
        <v>18.170000000000002</v>
      </c>
      <c r="X278" s="158">
        <f t="shared" si="190"/>
        <v>0</v>
      </c>
      <c r="Y278" s="158">
        <v>15</v>
      </c>
      <c r="Z278" s="158">
        <f t="shared" si="191"/>
        <v>440</v>
      </c>
      <c r="AA278" s="158">
        <f t="shared" si="210"/>
        <v>455</v>
      </c>
      <c r="AC278" s="197">
        <f t="shared" si="216"/>
        <v>0</v>
      </c>
      <c r="AE278" s="202"/>
      <c r="AF278" s="203"/>
      <c r="AJ278" s="157">
        <f t="shared" si="205"/>
        <v>12</v>
      </c>
      <c r="AK278" s="157">
        <f t="shared" si="206"/>
        <v>0.41666666666666607</v>
      </c>
      <c r="AL278" s="197">
        <f t="shared" si="211"/>
        <v>5</v>
      </c>
      <c r="AN278" s="197">
        <f t="shared" si="192"/>
        <v>13.17</v>
      </c>
      <c r="AO278" s="197">
        <f t="shared" si="213"/>
        <v>158.04</v>
      </c>
      <c r="AP278" s="197">
        <f t="shared" si="193"/>
        <v>0.41666666666666669</v>
      </c>
      <c r="AQ278" s="197">
        <f t="shared" si="194"/>
        <v>5.4874999999999998</v>
      </c>
      <c r="AR278" s="197">
        <f t="shared" si="195"/>
        <v>163.5275</v>
      </c>
      <c r="AS278" s="197">
        <f t="shared" si="196"/>
        <v>18.169722222222223</v>
      </c>
      <c r="AT278" s="197">
        <f t="shared" si="197"/>
        <v>0</v>
      </c>
      <c r="AU278" s="204">
        <f t="shared" si="198"/>
        <v>0</v>
      </c>
      <c r="AV278" s="197">
        <f t="shared" si="207"/>
        <v>0</v>
      </c>
      <c r="AX278" s="169" t="s">
        <v>621</v>
      </c>
      <c r="AY278" s="207">
        <v>79.8</v>
      </c>
      <c r="AZ278" s="196" t="s">
        <v>2</v>
      </c>
      <c r="BA278" s="197">
        <v>13.17</v>
      </c>
      <c r="BB278" s="197">
        <v>26</v>
      </c>
      <c r="BC278" s="197">
        <v>3</v>
      </c>
      <c r="BD278" s="197">
        <f t="shared" si="214"/>
        <v>29</v>
      </c>
    </row>
    <row r="279" spans="1:56" s="197" customFormat="1" ht="27" hidden="1" customHeight="1" thickTop="1" thickBot="1">
      <c r="A279" s="169"/>
      <c r="B279" s="205"/>
      <c r="C279" s="196" t="s">
        <v>3</v>
      </c>
      <c r="D279" s="197" t="s">
        <v>256</v>
      </c>
      <c r="E279" s="188">
        <f t="shared" si="199"/>
        <v>10</v>
      </c>
      <c r="F279" s="188">
        <f t="shared" si="200"/>
        <v>3</v>
      </c>
      <c r="G279" s="197">
        <f t="shared" si="212"/>
        <v>13.67</v>
      </c>
      <c r="H279" s="198">
        <f t="shared" si="208"/>
        <v>0</v>
      </c>
      <c r="I279" s="199">
        <f t="shared" si="185"/>
        <v>44</v>
      </c>
      <c r="J279" s="200">
        <f t="shared" si="186"/>
        <v>10</v>
      </c>
      <c r="K279" s="192">
        <f t="shared" si="201"/>
        <v>440</v>
      </c>
      <c r="L279" s="213">
        <v>15</v>
      </c>
      <c r="M279" s="201">
        <f t="shared" si="187"/>
        <v>455</v>
      </c>
      <c r="N279" s="197">
        <v>12</v>
      </c>
      <c r="O279" s="197">
        <v>0</v>
      </c>
      <c r="P279" s="157">
        <v>0.25</v>
      </c>
      <c r="Q279" s="157">
        <f t="shared" si="215"/>
        <v>0.25</v>
      </c>
      <c r="R279" s="197">
        <f t="shared" si="188"/>
        <v>10</v>
      </c>
      <c r="S279" s="197">
        <f t="shared" si="202"/>
        <v>0</v>
      </c>
      <c r="T279" s="157">
        <f t="shared" si="203"/>
        <v>10.25</v>
      </c>
      <c r="U279" s="197">
        <f t="shared" si="209"/>
        <v>123</v>
      </c>
      <c r="V279" s="197">
        <f t="shared" si="189"/>
        <v>44</v>
      </c>
      <c r="W279" s="197">
        <f t="shared" si="204"/>
        <v>13.67</v>
      </c>
      <c r="X279" s="158">
        <f t="shared" si="190"/>
        <v>0</v>
      </c>
      <c r="Y279" s="158">
        <v>15</v>
      </c>
      <c r="Z279" s="158">
        <f t="shared" si="191"/>
        <v>440</v>
      </c>
      <c r="AA279" s="158">
        <f t="shared" si="210"/>
        <v>455</v>
      </c>
      <c r="AC279" s="197">
        <f t="shared" si="216"/>
        <v>0</v>
      </c>
      <c r="AE279" s="202"/>
      <c r="AF279" s="203"/>
      <c r="AJ279" s="157">
        <f t="shared" si="205"/>
        <v>10</v>
      </c>
      <c r="AK279" s="157">
        <f t="shared" si="206"/>
        <v>0.25</v>
      </c>
      <c r="AL279" s="197">
        <f t="shared" si="211"/>
        <v>3</v>
      </c>
      <c r="AN279" s="197">
        <f t="shared" si="192"/>
        <v>12</v>
      </c>
      <c r="AO279" s="197">
        <f t="shared" si="213"/>
        <v>120</v>
      </c>
      <c r="AP279" s="197">
        <f t="shared" si="193"/>
        <v>0.25</v>
      </c>
      <c r="AQ279" s="197">
        <f t="shared" si="194"/>
        <v>3</v>
      </c>
      <c r="AR279" s="197">
        <f t="shared" si="195"/>
        <v>123</v>
      </c>
      <c r="AS279" s="197">
        <f t="shared" si="196"/>
        <v>13.666666666666666</v>
      </c>
      <c r="AT279" s="197">
        <f t="shared" si="197"/>
        <v>0</v>
      </c>
      <c r="AU279" s="204">
        <f t="shared" si="198"/>
        <v>0</v>
      </c>
      <c r="AV279" s="197">
        <f t="shared" si="207"/>
        <v>0</v>
      </c>
      <c r="AX279" s="169" t="s">
        <v>54</v>
      </c>
      <c r="AY279" s="205">
        <v>129</v>
      </c>
      <c r="AZ279" s="196" t="s">
        <v>3</v>
      </c>
      <c r="BA279" s="197">
        <v>12</v>
      </c>
      <c r="BB279" s="197">
        <v>0</v>
      </c>
      <c r="BC279" s="197">
        <v>3</v>
      </c>
      <c r="BD279" s="197">
        <f t="shared" si="214"/>
        <v>3</v>
      </c>
    </row>
    <row r="280" spans="1:56" s="197" customFormat="1" ht="27" hidden="1" customHeight="1" thickTop="1" thickBot="1">
      <c r="A280" s="169"/>
      <c r="B280" s="205"/>
      <c r="C280" s="196" t="s">
        <v>2</v>
      </c>
      <c r="D280" s="197" t="s">
        <v>256</v>
      </c>
      <c r="E280" s="188">
        <f t="shared" si="199"/>
        <v>11</v>
      </c>
      <c r="F280" s="188">
        <f t="shared" si="200"/>
        <v>3</v>
      </c>
      <c r="G280" s="197">
        <f t="shared" si="212"/>
        <v>16.470000000000002</v>
      </c>
      <c r="H280" s="198">
        <f t="shared" si="208"/>
        <v>0</v>
      </c>
      <c r="I280" s="199">
        <f t="shared" si="185"/>
        <v>44</v>
      </c>
      <c r="J280" s="200">
        <f t="shared" si="186"/>
        <v>10</v>
      </c>
      <c r="K280" s="192">
        <f t="shared" si="201"/>
        <v>440</v>
      </c>
      <c r="L280" s="213">
        <v>15</v>
      </c>
      <c r="M280" s="201">
        <f t="shared" si="187"/>
        <v>455</v>
      </c>
      <c r="N280" s="169">
        <v>13.17</v>
      </c>
      <c r="O280" s="197">
        <v>12</v>
      </c>
      <c r="P280" s="157">
        <v>0.25</v>
      </c>
      <c r="Q280" s="157">
        <f t="shared" si="215"/>
        <v>1.25</v>
      </c>
      <c r="R280" s="197">
        <f t="shared" si="188"/>
        <v>10</v>
      </c>
      <c r="S280" s="197">
        <f t="shared" si="202"/>
        <v>0</v>
      </c>
      <c r="T280" s="157">
        <f t="shared" si="203"/>
        <v>11.25</v>
      </c>
      <c r="U280" s="197">
        <f t="shared" si="209"/>
        <v>148.16249999999999</v>
      </c>
      <c r="V280" s="197">
        <f t="shared" si="189"/>
        <v>44</v>
      </c>
      <c r="W280" s="197">
        <f t="shared" si="204"/>
        <v>16.46</v>
      </c>
      <c r="X280" s="158">
        <f t="shared" si="190"/>
        <v>0</v>
      </c>
      <c r="Y280" s="158">
        <v>15</v>
      </c>
      <c r="Z280" s="158">
        <f t="shared" si="191"/>
        <v>440</v>
      </c>
      <c r="AA280" s="158">
        <f t="shared" si="210"/>
        <v>455</v>
      </c>
      <c r="AC280" s="197">
        <f t="shared" si="216"/>
        <v>0</v>
      </c>
      <c r="AE280" s="202"/>
      <c r="AF280" s="203"/>
      <c r="AJ280" s="157">
        <f t="shared" si="205"/>
        <v>11</v>
      </c>
      <c r="AK280" s="157">
        <f t="shared" si="206"/>
        <v>0.25</v>
      </c>
      <c r="AL280" s="197">
        <f t="shared" si="211"/>
        <v>3</v>
      </c>
      <c r="AN280" s="197">
        <f t="shared" si="192"/>
        <v>13.17</v>
      </c>
      <c r="AO280" s="197">
        <f t="shared" si="213"/>
        <v>144.87</v>
      </c>
      <c r="AP280" s="197">
        <f t="shared" si="193"/>
        <v>0.25</v>
      </c>
      <c r="AQ280" s="197">
        <f t="shared" si="194"/>
        <v>3.2925</v>
      </c>
      <c r="AR280" s="197">
        <f t="shared" si="195"/>
        <v>148.16249999999999</v>
      </c>
      <c r="AS280" s="197">
        <f t="shared" si="196"/>
        <v>16.462499999999999</v>
      </c>
      <c r="AT280" s="197">
        <f t="shared" si="197"/>
        <v>0</v>
      </c>
      <c r="AU280" s="204">
        <f t="shared" si="198"/>
        <v>0</v>
      </c>
      <c r="AV280" s="197">
        <f t="shared" si="207"/>
        <v>0</v>
      </c>
      <c r="AX280" s="169" t="s">
        <v>55</v>
      </c>
      <c r="AY280" s="205">
        <v>32.35</v>
      </c>
      <c r="AZ280" s="196" t="s">
        <v>2</v>
      </c>
      <c r="BA280" s="169">
        <v>13.17</v>
      </c>
      <c r="BB280" s="197">
        <v>12</v>
      </c>
      <c r="BC280" s="197">
        <v>3</v>
      </c>
      <c r="BD280" s="197">
        <f t="shared" si="214"/>
        <v>15</v>
      </c>
    </row>
    <row r="281" spans="1:56" s="197" customFormat="1" ht="27" hidden="1" customHeight="1" thickTop="1" thickBot="1">
      <c r="A281" s="169"/>
      <c r="B281" s="205"/>
      <c r="C281" s="196" t="s">
        <v>2</v>
      </c>
      <c r="D281" s="197" t="s">
        <v>256</v>
      </c>
      <c r="E281" s="188">
        <f t="shared" si="199"/>
        <v>10</v>
      </c>
      <c r="F281" s="188">
        <f t="shared" si="200"/>
        <v>8</v>
      </c>
      <c r="G281" s="197">
        <f t="shared" si="212"/>
        <v>15.61</v>
      </c>
      <c r="H281" s="198">
        <f t="shared" si="208"/>
        <v>0</v>
      </c>
      <c r="I281" s="199">
        <f t="shared" si="185"/>
        <v>44</v>
      </c>
      <c r="J281" s="200">
        <f t="shared" si="186"/>
        <v>10</v>
      </c>
      <c r="K281" s="192">
        <f t="shared" si="201"/>
        <v>440</v>
      </c>
      <c r="L281" s="213">
        <v>15</v>
      </c>
      <c r="M281" s="201">
        <f t="shared" si="187"/>
        <v>455</v>
      </c>
      <c r="N281" s="169">
        <v>13.17</v>
      </c>
      <c r="O281" s="197">
        <v>5</v>
      </c>
      <c r="P281" s="157">
        <v>0.25</v>
      </c>
      <c r="Q281" s="157">
        <f t="shared" si="215"/>
        <v>0.66666666666666674</v>
      </c>
      <c r="R281" s="197">
        <f t="shared" si="188"/>
        <v>10</v>
      </c>
      <c r="S281" s="197">
        <f t="shared" si="202"/>
        <v>0</v>
      </c>
      <c r="T281" s="157">
        <f t="shared" si="203"/>
        <v>10.666666666666666</v>
      </c>
      <c r="U281" s="197">
        <f t="shared" si="209"/>
        <v>140.47999999999999</v>
      </c>
      <c r="V281" s="197">
        <f t="shared" si="189"/>
        <v>44</v>
      </c>
      <c r="W281" s="197">
        <f t="shared" si="204"/>
        <v>15.61</v>
      </c>
      <c r="X281" s="158">
        <f t="shared" si="190"/>
        <v>0</v>
      </c>
      <c r="Y281" s="158">
        <v>15</v>
      </c>
      <c r="Z281" s="158">
        <f t="shared" si="191"/>
        <v>440</v>
      </c>
      <c r="AA281" s="158">
        <f t="shared" si="210"/>
        <v>455</v>
      </c>
      <c r="AC281" s="197">
        <f t="shared" si="216"/>
        <v>0</v>
      </c>
      <c r="AE281" s="202"/>
      <c r="AF281" s="203"/>
      <c r="AJ281" s="157">
        <f t="shared" si="205"/>
        <v>10</v>
      </c>
      <c r="AK281" s="157">
        <f t="shared" si="206"/>
        <v>0.66666666666666607</v>
      </c>
      <c r="AL281" s="197">
        <f t="shared" si="211"/>
        <v>8</v>
      </c>
      <c r="AN281" s="197">
        <f t="shared" si="192"/>
        <v>13.17</v>
      </c>
      <c r="AO281" s="197">
        <f t="shared" si="213"/>
        <v>131.69999999999999</v>
      </c>
      <c r="AP281" s="197">
        <f t="shared" si="193"/>
        <v>0.66666666666666663</v>
      </c>
      <c r="AQ281" s="197">
        <f t="shared" si="194"/>
        <v>8.7799999999999994</v>
      </c>
      <c r="AR281" s="197">
        <f t="shared" si="195"/>
        <v>140.47999999999999</v>
      </c>
      <c r="AS281" s="197">
        <f t="shared" si="196"/>
        <v>15.608888888888888</v>
      </c>
      <c r="AT281" s="197">
        <f t="shared" si="197"/>
        <v>0</v>
      </c>
      <c r="AU281" s="204">
        <f t="shared" si="198"/>
        <v>0</v>
      </c>
      <c r="AV281" s="197">
        <f t="shared" si="207"/>
        <v>0</v>
      </c>
      <c r="AX281" s="169" t="s">
        <v>137</v>
      </c>
      <c r="AY281" s="207">
        <v>51.55</v>
      </c>
      <c r="AZ281" s="196" t="s">
        <v>2</v>
      </c>
      <c r="BA281" s="169">
        <v>13.17</v>
      </c>
      <c r="BB281" s="197">
        <v>5</v>
      </c>
      <c r="BC281" s="197">
        <v>3</v>
      </c>
      <c r="BD281" s="197">
        <f t="shared" si="214"/>
        <v>8</v>
      </c>
    </row>
    <row r="282" spans="1:56" s="197" customFormat="1" ht="27" hidden="1" customHeight="1" thickTop="1" thickBot="1">
      <c r="A282" s="169"/>
      <c r="B282" s="205"/>
      <c r="C282" s="196" t="s">
        <v>2</v>
      </c>
      <c r="D282" s="197" t="s">
        <v>256</v>
      </c>
      <c r="E282" s="188">
        <f t="shared" si="199"/>
        <v>10</v>
      </c>
      <c r="F282" s="188">
        <f t="shared" si="200"/>
        <v>7</v>
      </c>
      <c r="G282" s="197">
        <f t="shared" si="212"/>
        <v>15.49</v>
      </c>
      <c r="H282" s="198">
        <f t="shared" si="208"/>
        <v>0</v>
      </c>
      <c r="I282" s="199">
        <f t="shared" si="185"/>
        <v>44</v>
      </c>
      <c r="J282" s="200">
        <f t="shared" si="186"/>
        <v>10</v>
      </c>
      <c r="K282" s="192">
        <f t="shared" si="201"/>
        <v>440</v>
      </c>
      <c r="L282" s="213">
        <v>15</v>
      </c>
      <c r="M282" s="201">
        <f t="shared" si="187"/>
        <v>455</v>
      </c>
      <c r="N282" s="169">
        <v>13.17</v>
      </c>
      <c r="O282" s="197">
        <v>4</v>
      </c>
      <c r="P282" s="157">
        <v>0.25</v>
      </c>
      <c r="Q282" s="157">
        <f t="shared" si="215"/>
        <v>0.58333333333333326</v>
      </c>
      <c r="R282" s="197">
        <f t="shared" si="188"/>
        <v>10</v>
      </c>
      <c r="S282" s="197">
        <f t="shared" si="202"/>
        <v>0</v>
      </c>
      <c r="T282" s="157">
        <f t="shared" si="203"/>
        <v>10.583333333333334</v>
      </c>
      <c r="U282" s="197">
        <f t="shared" si="209"/>
        <v>139.38249999999999</v>
      </c>
      <c r="V282" s="197">
        <f t="shared" si="189"/>
        <v>44</v>
      </c>
      <c r="W282" s="197">
        <f t="shared" si="204"/>
        <v>15.49</v>
      </c>
      <c r="X282" s="158">
        <f t="shared" si="190"/>
        <v>0</v>
      </c>
      <c r="Y282" s="158">
        <v>15</v>
      </c>
      <c r="Z282" s="158">
        <f t="shared" si="191"/>
        <v>440</v>
      </c>
      <c r="AA282" s="158">
        <f t="shared" si="210"/>
        <v>455</v>
      </c>
      <c r="AC282" s="197">
        <f t="shared" si="216"/>
        <v>0</v>
      </c>
      <c r="AE282" s="202"/>
      <c r="AF282" s="203"/>
      <c r="AI282" s="156"/>
      <c r="AJ282" s="157">
        <f t="shared" si="205"/>
        <v>10</v>
      </c>
      <c r="AK282" s="157">
        <f t="shared" si="206"/>
        <v>0.58333333333333393</v>
      </c>
      <c r="AL282" s="197">
        <f t="shared" si="211"/>
        <v>7</v>
      </c>
      <c r="AN282" s="197">
        <f t="shared" si="192"/>
        <v>13.17</v>
      </c>
      <c r="AO282" s="197">
        <f t="shared" si="213"/>
        <v>131.69999999999999</v>
      </c>
      <c r="AP282" s="197">
        <f t="shared" si="193"/>
        <v>0.58333333333333337</v>
      </c>
      <c r="AQ282" s="197">
        <f t="shared" si="194"/>
        <v>7.6825000000000001</v>
      </c>
      <c r="AR282" s="197">
        <f t="shared" si="195"/>
        <v>139.38249999999999</v>
      </c>
      <c r="AS282" s="197">
        <f t="shared" si="196"/>
        <v>15.486944444444443</v>
      </c>
      <c r="AT282" s="197">
        <f t="shared" si="197"/>
        <v>0</v>
      </c>
      <c r="AU282" s="204">
        <f t="shared" si="198"/>
        <v>0</v>
      </c>
      <c r="AV282" s="197">
        <f t="shared" si="207"/>
        <v>0</v>
      </c>
      <c r="AX282" s="169" t="s">
        <v>173</v>
      </c>
      <c r="AY282" s="205">
        <v>37.700000000000003</v>
      </c>
      <c r="AZ282" s="196" t="s">
        <v>2</v>
      </c>
      <c r="BA282" s="169">
        <v>13.17</v>
      </c>
      <c r="BB282" s="197">
        <v>4</v>
      </c>
      <c r="BC282" s="197">
        <v>3</v>
      </c>
      <c r="BD282" s="197">
        <f t="shared" si="214"/>
        <v>7</v>
      </c>
    </row>
    <row r="283" spans="1:56" s="197" customFormat="1" ht="27" hidden="1" customHeight="1" thickTop="1" thickBot="1">
      <c r="A283" s="169"/>
      <c r="B283" s="205"/>
      <c r="C283" s="196" t="s">
        <v>2</v>
      </c>
      <c r="D283" s="197" t="s">
        <v>256</v>
      </c>
      <c r="E283" s="188">
        <f t="shared" si="199"/>
        <v>10</v>
      </c>
      <c r="F283" s="188">
        <f t="shared" si="200"/>
        <v>3</v>
      </c>
      <c r="G283" s="197">
        <f t="shared" si="212"/>
        <v>15</v>
      </c>
      <c r="H283" s="198">
        <f t="shared" si="208"/>
        <v>0</v>
      </c>
      <c r="I283" s="199">
        <f t="shared" si="185"/>
        <v>44</v>
      </c>
      <c r="J283" s="200">
        <f t="shared" si="186"/>
        <v>10</v>
      </c>
      <c r="K283" s="192">
        <f t="shared" si="201"/>
        <v>440</v>
      </c>
      <c r="L283" s="213">
        <v>15</v>
      </c>
      <c r="M283" s="201">
        <f t="shared" si="187"/>
        <v>455</v>
      </c>
      <c r="N283" s="169">
        <v>13.17</v>
      </c>
      <c r="O283" s="197">
        <v>0</v>
      </c>
      <c r="P283" s="157">
        <v>0.25</v>
      </c>
      <c r="Q283" s="157">
        <f t="shared" si="215"/>
        <v>0.25</v>
      </c>
      <c r="R283" s="197">
        <f t="shared" si="188"/>
        <v>10</v>
      </c>
      <c r="S283" s="197">
        <f t="shared" si="202"/>
        <v>0</v>
      </c>
      <c r="T283" s="157">
        <f t="shared" si="203"/>
        <v>10.25</v>
      </c>
      <c r="U283" s="197">
        <f t="shared" si="209"/>
        <v>134.99250000000001</v>
      </c>
      <c r="V283" s="197">
        <f t="shared" si="189"/>
        <v>44</v>
      </c>
      <c r="W283" s="197">
        <f t="shared" si="204"/>
        <v>15</v>
      </c>
      <c r="X283" s="158">
        <f t="shared" si="190"/>
        <v>0</v>
      </c>
      <c r="Y283" s="158">
        <v>15</v>
      </c>
      <c r="Z283" s="158">
        <f t="shared" si="191"/>
        <v>440</v>
      </c>
      <c r="AA283" s="158">
        <f t="shared" si="210"/>
        <v>455</v>
      </c>
      <c r="AC283" s="197">
        <f t="shared" si="216"/>
        <v>0</v>
      </c>
      <c r="AE283" s="202"/>
      <c r="AF283" s="203"/>
      <c r="AJ283" s="157">
        <f t="shared" si="205"/>
        <v>10</v>
      </c>
      <c r="AK283" s="157">
        <f t="shared" si="206"/>
        <v>0.25</v>
      </c>
      <c r="AL283" s="197">
        <f t="shared" si="211"/>
        <v>3</v>
      </c>
      <c r="AN283" s="197">
        <f t="shared" si="192"/>
        <v>13.17</v>
      </c>
      <c r="AO283" s="197">
        <f t="shared" si="213"/>
        <v>131.69999999999999</v>
      </c>
      <c r="AP283" s="197">
        <f t="shared" si="193"/>
        <v>0.25</v>
      </c>
      <c r="AQ283" s="197">
        <f t="shared" si="194"/>
        <v>3.2925</v>
      </c>
      <c r="AR283" s="197">
        <f t="shared" si="195"/>
        <v>134.99249999999998</v>
      </c>
      <c r="AS283" s="197">
        <f t="shared" si="196"/>
        <v>14.999166666666664</v>
      </c>
      <c r="AT283" s="197">
        <f t="shared" si="197"/>
        <v>0</v>
      </c>
      <c r="AU283" s="204">
        <f t="shared" si="198"/>
        <v>0</v>
      </c>
      <c r="AV283" s="197">
        <f t="shared" si="207"/>
        <v>0</v>
      </c>
      <c r="AX283" s="169" t="s">
        <v>56</v>
      </c>
      <c r="AY283" s="205">
        <v>43.9</v>
      </c>
      <c r="AZ283" s="196" t="s">
        <v>2</v>
      </c>
      <c r="BA283" s="169">
        <v>13.17</v>
      </c>
      <c r="BB283" s="197">
        <v>0</v>
      </c>
      <c r="BC283" s="197">
        <v>3</v>
      </c>
      <c r="BD283" s="197">
        <f t="shared" si="214"/>
        <v>3</v>
      </c>
    </row>
    <row r="284" spans="1:56" s="156" customFormat="1" ht="27" hidden="1" customHeight="1" thickTop="1" thickBot="1">
      <c r="A284" s="169"/>
      <c r="B284" s="205"/>
      <c r="C284" s="196" t="s">
        <v>3</v>
      </c>
      <c r="D284" s="197" t="s">
        <v>256</v>
      </c>
      <c r="E284" s="188">
        <f t="shared" si="199"/>
        <v>10</v>
      </c>
      <c r="F284" s="188">
        <f t="shared" si="200"/>
        <v>3</v>
      </c>
      <c r="G284" s="197">
        <f t="shared" si="212"/>
        <v>13.67</v>
      </c>
      <c r="H284" s="198">
        <f t="shared" si="208"/>
        <v>0</v>
      </c>
      <c r="I284" s="199">
        <f t="shared" si="185"/>
        <v>44</v>
      </c>
      <c r="J284" s="200">
        <f t="shared" si="186"/>
        <v>10</v>
      </c>
      <c r="K284" s="192">
        <f t="shared" si="201"/>
        <v>440</v>
      </c>
      <c r="L284" s="213">
        <v>15</v>
      </c>
      <c r="M284" s="201">
        <f t="shared" si="187"/>
        <v>455</v>
      </c>
      <c r="N284" s="169">
        <v>12</v>
      </c>
      <c r="O284" s="197">
        <v>0</v>
      </c>
      <c r="P284" s="157">
        <v>0.25</v>
      </c>
      <c r="Q284" s="157">
        <f t="shared" si="215"/>
        <v>0.25</v>
      </c>
      <c r="R284" s="197">
        <f t="shared" si="188"/>
        <v>10</v>
      </c>
      <c r="S284" s="197">
        <f t="shared" si="202"/>
        <v>0</v>
      </c>
      <c r="T284" s="157">
        <f t="shared" si="203"/>
        <v>10.25</v>
      </c>
      <c r="U284" s="197">
        <f t="shared" si="209"/>
        <v>123</v>
      </c>
      <c r="V284" s="197">
        <f t="shared" si="189"/>
        <v>44</v>
      </c>
      <c r="W284" s="197">
        <f t="shared" si="204"/>
        <v>13.67</v>
      </c>
      <c r="X284" s="158">
        <f t="shared" si="190"/>
        <v>0</v>
      </c>
      <c r="Y284" s="158">
        <v>15</v>
      </c>
      <c r="Z284" s="158">
        <f t="shared" si="191"/>
        <v>440</v>
      </c>
      <c r="AA284" s="158">
        <f t="shared" si="210"/>
        <v>455</v>
      </c>
      <c r="AC284" s="197">
        <f t="shared" si="216"/>
        <v>0</v>
      </c>
      <c r="AE284" s="202"/>
      <c r="AF284" s="203"/>
      <c r="AG284" s="197"/>
      <c r="AH284" s="197"/>
      <c r="AI284" s="197"/>
      <c r="AJ284" s="157">
        <f t="shared" si="205"/>
        <v>10</v>
      </c>
      <c r="AK284" s="157">
        <f t="shared" si="206"/>
        <v>0.25</v>
      </c>
      <c r="AL284" s="197">
        <f t="shared" si="211"/>
        <v>3</v>
      </c>
      <c r="AN284" s="197">
        <f t="shared" si="192"/>
        <v>12</v>
      </c>
      <c r="AO284" s="197">
        <f t="shared" si="213"/>
        <v>120</v>
      </c>
      <c r="AP284" s="197">
        <f t="shared" si="193"/>
        <v>0.25</v>
      </c>
      <c r="AQ284" s="197">
        <f t="shared" si="194"/>
        <v>3</v>
      </c>
      <c r="AR284" s="197">
        <f t="shared" si="195"/>
        <v>123</v>
      </c>
      <c r="AS284" s="197">
        <f t="shared" si="196"/>
        <v>13.666666666666666</v>
      </c>
      <c r="AT284" s="197">
        <f t="shared" si="197"/>
        <v>0</v>
      </c>
      <c r="AU284" s="204">
        <f t="shared" si="198"/>
        <v>0</v>
      </c>
      <c r="AV284" s="197">
        <f t="shared" si="207"/>
        <v>0</v>
      </c>
      <c r="AX284" s="194" t="s">
        <v>230</v>
      </c>
      <c r="AY284" s="208">
        <v>53.9</v>
      </c>
      <c r="AZ284" s="196" t="s">
        <v>3</v>
      </c>
      <c r="BA284" s="169">
        <v>12</v>
      </c>
      <c r="BB284" s="197">
        <v>0</v>
      </c>
      <c r="BC284" s="197">
        <v>3</v>
      </c>
      <c r="BD284" s="197">
        <f t="shared" si="214"/>
        <v>3</v>
      </c>
    </row>
    <row r="285" spans="1:56" s="197" customFormat="1" ht="27" hidden="1" customHeight="1" thickTop="1" thickBot="1">
      <c r="A285" s="169"/>
      <c r="B285" s="205"/>
      <c r="C285" s="196" t="s">
        <v>3</v>
      </c>
      <c r="D285" s="197" t="s">
        <v>256</v>
      </c>
      <c r="E285" s="188">
        <f t="shared" si="199"/>
        <v>11</v>
      </c>
      <c r="F285" s="188">
        <f t="shared" si="200"/>
        <v>6</v>
      </c>
      <c r="G285" s="197">
        <f t="shared" si="212"/>
        <v>15.34</v>
      </c>
      <c r="H285" s="198">
        <f t="shared" si="208"/>
        <v>0</v>
      </c>
      <c r="I285" s="199">
        <f t="shared" si="185"/>
        <v>44</v>
      </c>
      <c r="J285" s="200">
        <f t="shared" si="186"/>
        <v>10</v>
      </c>
      <c r="K285" s="192">
        <f t="shared" si="201"/>
        <v>440</v>
      </c>
      <c r="L285" s="213">
        <v>15</v>
      </c>
      <c r="M285" s="201">
        <f t="shared" si="187"/>
        <v>455</v>
      </c>
      <c r="N285" s="169">
        <v>12</v>
      </c>
      <c r="O285" s="197">
        <v>15</v>
      </c>
      <c r="P285" s="157">
        <v>0.25</v>
      </c>
      <c r="Q285" s="157">
        <f t="shared" si="215"/>
        <v>1.5</v>
      </c>
      <c r="R285" s="197">
        <f t="shared" si="188"/>
        <v>10</v>
      </c>
      <c r="S285" s="197">
        <f t="shared" si="202"/>
        <v>0</v>
      </c>
      <c r="T285" s="157">
        <f t="shared" si="203"/>
        <v>11.5</v>
      </c>
      <c r="U285" s="197">
        <f t="shared" si="209"/>
        <v>138</v>
      </c>
      <c r="V285" s="197">
        <f t="shared" si="189"/>
        <v>44</v>
      </c>
      <c r="W285" s="197">
        <f t="shared" si="204"/>
        <v>15.33</v>
      </c>
      <c r="X285" s="158">
        <f t="shared" si="190"/>
        <v>0</v>
      </c>
      <c r="Y285" s="158">
        <v>15</v>
      </c>
      <c r="Z285" s="158">
        <f t="shared" si="191"/>
        <v>440</v>
      </c>
      <c r="AA285" s="158">
        <f t="shared" si="210"/>
        <v>455</v>
      </c>
      <c r="AC285" s="197">
        <f t="shared" si="216"/>
        <v>0</v>
      </c>
      <c r="AE285" s="202"/>
      <c r="AF285" s="203"/>
      <c r="AJ285" s="157">
        <f t="shared" si="205"/>
        <v>11</v>
      </c>
      <c r="AK285" s="157">
        <f t="shared" si="206"/>
        <v>0.5</v>
      </c>
      <c r="AL285" s="197">
        <f t="shared" si="211"/>
        <v>6</v>
      </c>
      <c r="AN285" s="197">
        <f t="shared" si="192"/>
        <v>12</v>
      </c>
      <c r="AO285" s="197">
        <f t="shared" si="213"/>
        <v>132</v>
      </c>
      <c r="AP285" s="197">
        <f t="shared" si="193"/>
        <v>0.5</v>
      </c>
      <c r="AQ285" s="197">
        <f t="shared" si="194"/>
        <v>6</v>
      </c>
      <c r="AR285" s="197">
        <f t="shared" si="195"/>
        <v>138</v>
      </c>
      <c r="AS285" s="197">
        <f t="shared" si="196"/>
        <v>15.333333333333334</v>
      </c>
      <c r="AT285" s="197">
        <f t="shared" si="197"/>
        <v>0</v>
      </c>
      <c r="AU285" s="204">
        <f t="shared" si="198"/>
        <v>0</v>
      </c>
      <c r="AV285" s="197">
        <f t="shared" si="207"/>
        <v>0</v>
      </c>
      <c r="AX285" s="194" t="s">
        <v>226</v>
      </c>
      <c r="AY285" s="208">
        <v>68.900000000000006</v>
      </c>
      <c r="AZ285" s="196" t="s">
        <v>3</v>
      </c>
      <c r="BA285" s="169">
        <v>12</v>
      </c>
      <c r="BB285" s="197">
        <v>15</v>
      </c>
      <c r="BC285" s="197">
        <v>3</v>
      </c>
      <c r="BD285" s="197">
        <f t="shared" si="214"/>
        <v>18</v>
      </c>
    </row>
    <row r="286" spans="1:56" s="197" customFormat="1" ht="27" hidden="1" customHeight="1" thickTop="1" thickBot="1">
      <c r="A286" s="169"/>
      <c r="B286" s="205"/>
      <c r="C286" s="196" t="s">
        <v>2</v>
      </c>
      <c r="D286" s="197" t="s">
        <v>256</v>
      </c>
      <c r="E286" s="188">
        <f t="shared" si="199"/>
        <v>10</v>
      </c>
      <c r="F286" s="188">
        <f t="shared" si="200"/>
        <v>6</v>
      </c>
      <c r="G286" s="197">
        <f t="shared" si="212"/>
        <v>15.37</v>
      </c>
      <c r="H286" s="198">
        <f t="shared" si="208"/>
        <v>0</v>
      </c>
      <c r="I286" s="199">
        <f t="shared" si="185"/>
        <v>44</v>
      </c>
      <c r="J286" s="200">
        <f t="shared" si="186"/>
        <v>10</v>
      </c>
      <c r="K286" s="192">
        <f t="shared" si="201"/>
        <v>440</v>
      </c>
      <c r="L286" s="213">
        <v>15</v>
      </c>
      <c r="M286" s="201">
        <f t="shared" si="187"/>
        <v>455</v>
      </c>
      <c r="N286" s="169">
        <v>13.17</v>
      </c>
      <c r="O286" s="197">
        <v>3</v>
      </c>
      <c r="P286" s="157">
        <v>0.25</v>
      </c>
      <c r="Q286" s="157">
        <f t="shared" si="215"/>
        <v>0.5</v>
      </c>
      <c r="R286" s="197">
        <f t="shared" si="188"/>
        <v>10</v>
      </c>
      <c r="S286" s="197">
        <f t="shared" si="202"/>
        <v>0</v>
      </c>
      <c r="T286" s="157">
        <f t="shared" si="203"/>
        <v>10.5</v>
      </c>
      <c r="U286" s="197">
        <f t="shared" si="209"/>
        <v>138.285</v>
      </c>
      <c r="V286" s="197">
        <f t="shared" si="189"/>
        <v>44</v>
      </c>
      <c r="W286" s="197">
        <f t="shared" si="204"/>
        <v>15.37</v>
      </c>
      <c r="X286" s="158">
        <f t="shared" si="190"/>
        <v>0</v>
      </c>
      <c r="Y286" s="158">
        <v>15</v>
      </c>
      <c r="Z286" s="158">
        <f t="shared" si="191"/>
        <v>440</v>
      </c>
      <c r="AA286" s="158">
        <f t="shared" si="210"/>
        <v>455</v>
      </c>
      <c r="AC286" s="197">
        <f t="shared" si="216"/>
        <v>0</v>
      </c>
      <c r="AE286" s="202"/>
      <c r="AF286" s="203"/>
      <c r="AJ286" s="157">
        <f t="shared" si="205"/>
        <v>10</v>
      </c>
      <c r="AK286" s="157">
        <f t="shared" si="206"/>
        <v>0.5</v>
      </c>
      <c r="AL286" s="197">
        <f t="shared" si="211"/>
        <v>6</v>
      </c>
      <c r="AN286" s="197">
        <f t="shared" si="192"/>
        <v>13.17</v>
      </c>
      <c r="AO286" s="197">
        <f t="shared" si="213"/>
        <v>131.69999999999999</v>
      </c>
      <c r="AP286" s="197">
        <f t="shared" si="193"/>
        <v>0.5</v>
      </c>
      <c r="AQ286" s="197">
        <f t="shared" si="194"/>
        <v>6.585</v>
      </c>
      <c r="AR286" s="197">
        <f t="shared" si="195"/>
        <v>138.285</v>
      </c>
      <c r="AS286" s="197">
        <f t="shared" si="196"/>
        <v>15.365</v>
      </c>
      <c r="AT286" s="197">
        <f t="shared" si="197"/>
        <v>0</v>
      </c>
      <c r="AU286" s="204">
        <f t="shared" si="198"/>
        <v>0</v>
      </c>
      <c r="AV286" s="197">
        <f t="shared" si="207"/>
        <v>0</v>
      </c>
      <c r="AX286" s="169" t="s">
        <v>130</v>
      </c>
      <c r="AY286" s="207">
        <v>139</v>
      </c>
      <c r="AZ286" s="196" t="s">
        <v>2</v>
      </c>
      <c r="BA286" s="169">
        <v>13.17</v>
      </c>
      <c r="BB286" s="197">
        <v>3</v>
      </c>
      <c r="BC286" s="197">
        <v>3</v>
      </c>
      <c r="BD286" s="197">
        <f t="shared" si="214"/>
        <v>6</v>
      </c>
    </row>
    <row r="287" spans="1:56" s="197" customFormat="1" ht="27" hidden="1" customHeight="1" thickTop="1" thickBot="1">
      <c r="A287" s="169"/>
      <c r="B287" s="205"/>
      <c r="C287" s="196" t="s">
        <v>3</v>
      </c>
      <c r="D287" s="197" t="s">
        <v>256</v>
      </c>
      <c r="E287" s="188">
        <f t="shared" si="199"/>
        <v>10</v>
      </c>
      <c r="F287" s="188">
        <f t="shared" si="200"/>
        <v>9</v>
      </c>
      <c r="G287" s="197">
        <f t="shared" si="212"/>
        <v>14.34</v>
      </c>
      <c r="H287" s="198">
        <f t="shared" si="208"/>
        <v>0</v>
      </c>
      <c r="I287" s="199">
        <f t="shared" si="185"/>
        <v>44</v>
      </c>
      <c r="J287" s="200">
        <f t="shared" si="186"/>
        <v>10</v>
      </c>
      <c r="K287" s="192">
        <f t="shared" si="201"/>
        <v>440</v>
      </c>
      <c r="L287" s="213">
        <v>15</v>
      </c>
      <c r="M287" s="201">
        <f t="shared" si="187"/>
        <v>455</v>
      </c>
      <c r="N287" s="169">
        <v>12</v>
      </c>
      <c r="O287" s="197">
        <v>6</v>
      </c>
      <c r="P287" s="157">
        <v>0.25</v>
      </c>
      <c r="Q287" s="157">
        <f t="shared" si="215"/>
        <v>0.75</v>
      </c>
      <c r="R287" s="197">
        <f t="shared" si="188"/>
        <v>10</v>
      </c>
      <c r="S287" s="197">
        <f t="shared" si="202"/>
        <v>0</v>
      </c>
      <c r="T287" s="157">
        <f t="shared" si="203"/>
        <v>10.75</v>
      </c>
      <c r="U287" s="197">
        <f t="shared" si="209"/>
        <v>129</v>
      </c>
      <c r="V287" s="197">
        <f t="shared" si="189"/>
        <v>44</v>
      </c>
      <c r="W287" s="197">
        <f t="shared" si="204"/>
        <v>14.33</v>
      </c>
      <c r="X287" s="158">
        <f t="shared" si="190"/>
        <v>0</v>
      </c>
      <c r="Y287" s="158">
        <v>15</v>
      </c>
      <c r="Z287" s="158">
        <f t="shared" si="191"/>
        <v>440</v>
      </c>
      <c r="AA287" s="158">
        <f t="shared" si="210"/>
        <v>455</v>
      </c>
      <c r="AC287" s="197">
        <f t="shared" si="216"/>
        <v>0</v>
      </c>
      <c r="AE287" s="202"/>
      <c r="AF287" s="203"/>
      <c r="AJ287" s="157">
        <f t="shared" si="205"/>
        <v>10</v>
      </c>
      <c r="AK287" s="157">
        <f t="shared" si="206"/>
        <v>0.75</v>
      </c>
      <c r="AL287" s="197">
        <f t="shared" si="211"/>
        <v>9</v>
      </c>
      <c r="AM287" s="157"/>
      <c r="AN287" s="197">
        <f t="shared" si="192"/>
        <v>12</v>
      </c>
      <c r="AO287" s="197">
        <f t="shared" si="213"/>
        <v>120</v>
      </c>
      <c r="AP287" s="197">
        <f t="shared" si="193"/>
        <v>0.75</v>
      </c>
      <c r="AQ287" s="197">
        <f t="shared" si="194"/>
        <v>9</v>
      </c>
      <c r="AR287" s="197">
        <f t="shared" si="195"/>
        <v>129</v>
      </c>
      <c r="AS287" s="197">
        <f t="shared" si="196"/>
        <v>14.333333333333334</v>
      </c>
      <c r="AT287" s="197">
        <f t="shared" si="197"/>
        <v>0</v>
      </c>
      <c r="AU287" s="204">
        <f t="shared" si="198"/>
        <v>0</v>
      </c>
      <c r="AV287" s="197">
        <f t="shared" si="207"/>
        <v>0</v>
      </c>
      <c r="AX287" s="169" t="s">
        <v>174</v>
      </c>
      <c r="AY287" s="205">
        <v>79.900000000000006</v>
      </c>
      <c r="AZ287" s="196" t="s">
        <v>3</v>
      </c>
      <c r="BA287" s="169">
        <v>12</v>
      </c>
      <c r="BB287" s="197">
        <v>6</v>
      </c>
      <c r="BC287" s="197">
        <v>3</v>
      </c>
      <c r="BD287" s="197">
        <f t="shared" si="214"/>
        <v>9</v>
      </c>
    </row>
    <row r="288" spans="1:56" s="197" customFormat="1" ht="27" hidden="1" customHeight="1" thickTop="1" thickBot="1">
      <c r="A288" s="169"/>
      <c r="B288" s="205"/>
      <c r="C288" s="196" t="s">
        <v>3</v>
      </c>
      <c r="D288" s="197" t="s">
        <v>256</v>
      </c>
      <c r="E288" s="188">
        <f t="shared" si="199"/>
        <v>10</v>
      </c>
      <c r="F288" s="188">
        <f t="shared" si="200"/>
        <v>3</v>
      </c>
      <c r="G288" s="197">
        <f t="shared" si="212"/>
        <v>13.67</v>
      </c>
      <c r="H288" s="198">
        <f t="shared" si="208"/>
        <v>0</v>
      </c>
      <c r="I288" s="199">
        <f t="shared" si="185"/>
        <v>44</v>
      </c>
      <c r="J288" s="200">
        <f t="shared" si="186"/>
        <v>10</v>
      </c>
      <c r="K288" s="192">
        <f t="shared" si="201"/>
        <v>440</v>
      </c>
      <c r="L288" s="213">
        <v>15</v>
      </c>
      <c r="M288" s="201">
        <f t="shared" si="187"/>
        <v>455</v>
      </c>
      <c r="N288" s="169">
        <v>12</v>
      </c>
      <c r="O288" s="197">
        <v>0</v>
      </c>
      <c r="P288" s="157">
        <v>0.25</v>
      </c>
      <c r="Q288" s="157">
        <f t="shared" si="215"/>
        <v>0.25</v>
      </c>
      <c r="R288" s="197">
        <f t="shared" si="188"/>
        <v>10</v>
      </c>
      <c r="S288" s="197">
        <f t="shared" si="202"/>
        <v>0</v>
      </c>
      <c r="T288" s="157">
        <f t="shared" si="203"/>
        <v>10.25</v>
      </c>
      <c r="U288" s="197">
        <f t="shared" si="209"/>
        <v>123</v>
      </c>
      <c r="V288" s="197">
        <f t="shared" si="189"/>
        <v>44</v>
      </c>
      <c r="W288" s="197">
        <f t="shared" si="204"/>
        <v>13.67</v>
      </c>
      <c r="X288" s="158">
        <f t="shared" si="190"/>
        <v>0</v>
      </c>
      <c r="Y288" s="158">
        <v>15</v>
      </c>
      <c r="Z288" s="158">
        <f t="shared" si="191"/>
        <v>440</v>
      </c>
      <c r="AA288" s="158">
        <f t="shared" si="210"/>
        <v>455</v>
      </c>
      <c r="AC288" s="197">
        <f t="shared" si="216"/>
        <v>0</v>
      </c>
      <c r="AE288" s="202"/>
      <c r="AF288" s="203"/>
      <c r="AJ288" s="157">
        <f t="shared" si="205"/>
        <v>10</v>
      </c>
      <c r="AK288" s="157">
        <f t="shared" si="206"/>
        <v>0.25</v>
      </c>
      <c r="AL288" s="197">
        <f t="shared" si="211"/>
        <v>3</v>
      </c>
      <c r="AN288" s="197">
        <f>+N288</f>
        <v>12</v>
      </c>
      <c r="AO288" s="197">
        <f t="shared" si="213"/>
        <v>120</v>
      </c>
      <c r="AP288" s="197">
        <f>++AL288/12</f>
        <v>0.25</v>
      </c>
      <c r="AQ288" s="197">
        <f>+AP288*AN288</f>
        <v>3</v>
      </c>
      <c r="AR288" s="197">
        <f>+AQ288+AO288</f>
        <v>123</v>
      </c>
      <c r="AS288" s="197">
        <f>+AR288/9</f>
        <v>13.666666666666666</v>
      </c>
      <c r="AT288" s="197">
        <f t="shared" si="197"/>
        <v>0</v>
      </c>
      <c r="AU288" s="204">
        <f t="shared" si="198"/>
        <v>0</v>
      </c>
      <c r="AV288" s="197">
        <f t="shared" si="207"/>
        <v>0</v>
      </c>
      <c r="AX288" s="169" t="s">
        <v>206</v>
      </c>
      <c r="AY288" s="205">
        <v>47.9</v>
      </c>
      <c r="AZ288" s="196" t="s">
        <v>3</v>
      </c>
      <c r="BA288" s="169">
        <v>12</v>
      </c>
      <c r="BB288" s="197">
        <v>0</v>
      </c>
      <c r="BC288" s="197">
        <v>3</v>
      </c>
      <c r="BD288" s="197">
        <f t="shared" si="214"/>
        <v>3</v>
      </c>
    </row>
    <row r="289" spans="1:56" s="197" customFormat="1" ht="27" hidden="1" customHeight="1" thickTop="1" thickBot="1">
      <c r="A289" s="169"/>
      <c r="B289" s="205"/>
      <c r="C289" s="196" t="s">
        <v>3</v>
      </c>
      <c r="D289" s="197" t="s">
        <v>256</v>
      </c>
      <c r="E289" s="188">
        <f t="shared" si="199"/>
        <v>10</v>
      </c>
      <c r="F289" s="188">
        <f t="shared" si="200"/>
        <v>9</v>
      </c>
      <c r="G289" s="197">
        <f t="shared" si="212"/>
        <v>14.34</v>
      </c>
      <c r="H289" s="198">
        <f t="shared" si="208"/>
        <v>0</v>
      </c>
      <c r="I289" s="199">
        <f t="shared" si="185"/>
        <v>44</v>
      </c>
      <c r="J289" s="200">
        <f t="shared" si="186"/>
        <v>10</v>
      </c>
      <c r="K289" s="192">
        <f t="shared" si="201"/>
        <v>440</v>
      </c>
      <c r="L289" s="213">
        <v>15</v>
      </c>
      <c r="M289" s="201">
        <f t="shared" si="187"/>
        <v>455</v>
      </c>
      <c r="N289" s="169">
        <v>12</v>
      </c>
      <c r="O289" s="197">
        <v>6</v>
      </c>
      <c r="P289" s="157">
        <v>0.25</v>
      </c>
      <c r="Q289" s="157">
        <f t="shared" si="215"/>
        <v>0.75</v>
      </c>
      <c r="R289" s="197">
        <f t="shared" si="188"/>
        <v>10</v>
      </c>
      <c r="S289" s="197">
        <f t="shared" si="202"/>
        <v>0</v>
      </c>
      <c r="T289" s="157">
        <f t="shared" si="203"/>
        <v>10.75</v>
      </c>
      <c r="U289" s="197">
        <f t="shared" si="209"/>
        <v>129</v>
      </c>
      <c r="V289" s="197">
        <f t="shared" si="189"/>
        <v>44</v>
      </c>
      <c r="W289" s="197">
        <f t="shared" si="204"/>
        <v>14.33</v>
      </c>
      <c r="X289" s="158">
        <f t="shared" si="190"/>
        <v>0</v>
      </c>
      <c r="Y289" s="158">
        <v>15</v>
      </c>
      <c r="Z289" s="158">
        <f t="shared" si="191"/>
        <v>440</v>
      </c>
      <c r="AA289" s="158">
        <f t="shared" si="210"/>
        <v>455</v>
      </c>
      <c r="AC289" s="197">
        <f t="shared" si="216"/>
        <v>0</v>
      </c>
      <c r="AE289" s="202"/>
      <c r="AF289" s="203"/>
      <c r="AJ289" s="157">
        <f t="shared" si="205"/>
        <v>10</v>
      </c>
      <c r="AK289" s="157">
        <f t="shared" si="206"/>
        <v>0.75</v>
      </c>
      <c r="AL289" s="197">
        <f t="shared" si="211"/>
        <v>9</v>
      </c>
      <c r="AN289" s="197">
        <f t="shared" ref="AN289:AN352" si="217">+N289</f>
        <v>12</v>
      </c>
      <c r="AO289" s="197">
        <f t="shared" si="213"/>
        <v>120</v>
      </c>
      <c r="AP289" s="197">
        <f t="shared" ref="AP289:AP352" si="218">++AL289/12</f>
        <v>0.75</v>
      </c>
      <c r="AQ289" s="197">
        <f t="shared" ref="AQ289:AQ352" si="219">+AP289*AN289</f>
        <v>9</v>
      </c>
      <c r="AR289" s="197">
        <f t="shared" ref="AR289:AR352" si="220">+AQ289+AO289</f>
        <v>129</v>
      </c>
      <c r="AS289" s="197">
        <f t="shared" ref="AS289:AS352" si="221">+AR289/9</f>
        <v>14.333333333333334</v>
      </c>
      <c r="AT289" s="197">
        <f t="shared" si="197"/>
        <v>0</v>
      </c>
      <c r="AU289" s="204">
        <f t="shared" si="198"/>
        <v>0</v>
      </c>
      <c r="AV289" s="197">
        <f t="shared" si="207"/>
        <v>0</v>
      </c>
      <c r="AX289" s="169" t="s">
        <v>90</v>
      </c>
      <c r="AY289" s="207">
        <v>79.7</v>
      </c>
      <c r="AZ289" s="196" t="s">
        <v>3</v>
      </c>
      <c r="BA289" s="169">
        <v>12</v>
      </c>
      <c r="BB289" s="197">
        <v>6</v>
      </c>
      <c r="BC289" s="197">
        <v>3</v>
      </c>
      <c r="BD289" s="197">
        <f t="shared" si="214"/>
        <v>9</v>
      </c>
    </row>
    <row r="290" spans="1:56" s="197" customFormat="1" ht="27" hidden="1" customHeight="1" thickTop="1" thickBot="1">
      <c r="A290" s="169"/>
      <c r="B290" s="205"/>
      <c r="C290" s="196" t="s">
        <v>145</v>
      </c>
      <c r="D290" s="197" t="s">
        <v>256</v>
      </c>
      <c r="E290" s="188">
        <f t="shared" si="199"/>
        <v>13</v>
      </c>
      <c r="F290" s="188">
        <f t="shared" si="200"/>
        <v>8</v>
      </c>
      <c r="G290" s="197">
        <f t="shared" si="212"/>
        <v>20.880000000000003</v>
      </c>
      <c r="H290" s="198">
        <f t="shared" si="208"/>
        <v>0</v>
      </c>
      <c r="I290" s="199">
        <f t="shared" si="185"/>
        <v>44</v>
      </c>
      <c r="J290" s="200">
        <f t="shared" si="186"/>
        <v>10</v>
      </c>
      <c r="K290" s="192">
        <f t="shared" si="201"/>
        <v>440</v>
      </c>
      <c r="L290" s="213">
        <v>15</v>
      </c>
      <c r="M290" s="201">
        <f t="shared" si="187"/>
        <v>455</v>
      </c>
      <c r="N290" s="169">
        <v>13.75</v>
      </c>
      <c r="O290" s="197">
        <v>41</v>
      </c>
      <c r="P290" s="157">
        <v>0.25</v>
      </c>
      <c r="Q290" s="157">
        <f t="shared" si="215"/>
        <v>3.6666666666666665</v>
      </c>
      <c r="R290" s="197">
        <f t="shared" si="188"/>
        <v>10</v>
      </c>
      <c r="S290" s="197">
        <f t="shared" si="202"/>
        <v>0</v>
      </c>
      <c r="T290" s="157">
        <f t="shared" si="203"/>
        <v>13.666666666666666</v>
      </c>
      <c r="U290" s="197">
        <f t="shared" si="209"/>
        <v>187.91666666666666</v>
      </c>
      <c r="V290" s="197">
        <f t="shared" si="189"/>
        <v>44</v>
      </c>
      <c r="W290" s="197">
        <f t="shared" si="204"/>
        <v>20.88</v>
      </c>
      <c r="X290" s="158">
        <f t="shared" si="190"/>
        <v>0</v>
      </c>
      <c r="Y290" s="158">
        <v>15</v>
      </c>
      <c r="Z290" s="158">
        <f t="shared" si="191"/>
        <v>440</v>
      </c>
      <c r="AA290" s="158">
        <f t="shared" si="210"/>
        <v>455</v>
      </c>
      <c r="AC290" s="197">
        <f t="shared" si="216"/>
        <v>0</v>
      </c>
      <c r="AE290" s="202"/>
      <c r="AF290" s="203"/>
      <c r="AJ290" s="157">
        <f t="shared" si="205"/>
        <v>13</v>
      </c>
      <c r="AK290" s="157">
        <f t="shared" si="206"/>
        <v>0.66666666666666607</v>
      </c>
      <c r="AL290" s="197">
        <f t="shared" si="211"/>
        <v>8</v>
      </c>
      <c r="AN290" s="197">
        <f t="shared" si="217"/>
        <v>13.75</v>
      </c>
      <c r="AO290" s="197">
        <f t="shared" si="213"/>
        <v>178.75</v>
      </c>
      <c r="AP290" s="197">
        <f t="shared" si="218"/>
        <v>0.66666666666666663</v>
      </c>
      <c r="AQ290" s="197">
        <f t="shared" si="219"/>
        <v>9.1666666666666661</v>
      </c>
      <c r="AR290" s="197">
        <f t="shared" si="220"/>
        <v>187.91666666666666</v>
      </c>
      <c r="AS290" s="197">
        <f t="shared" si="221"/>
        <v>20.87962962962963</v>
      </c>
      <c r="AT290" s="197">
        <f t="shared" si="197"/>
        <v>0</v>
      </c>
      <c r="AU290" s="204">
        <f t="shared" si="198"/>
        <v>0</v>
      </c>
      <c r="AV290" s="197">
        <f t="shared" si="207"/>
        <v>0</v>
      </c>
      <c r="AX290" s="169" t="s">
        <v>124</v>
      </c>
      <c r="AY290" s="207">
        <v>79.7</v>
      </c>
      <c r="AZ290" s="196" t="s">
        <v>145</v>
      </c>
      <c r="BA290" s="169">
        <v>13.75</v>
      </c>
      <c r="BB290" s="197">
        <v>41</v>
      </c>
      <c r="BC290" s="197">
        <v>3</v>
      </c>
      <c r="BD290" s="197">
        <f t="shared" si="214"/>
        <v>44</v>
      </c>
    </row>
    <row r="291" spans="1:56" s="197" customFormat="1" ht="27" hidden="1" customHeight="1" thickTop="1" thickBot="1">
      <c r="A291" s="169"/>
      <c r="B291" s="205"/>
      <c r="C291" s="196" t="s">
        <v>3</v>
      </c>
      <c r="D291" s="197" t="s">
        <v>256</v>
      </c>
      <c r="E291" s="188">
        <f t="shared" si="199"/>
        <v>10</v>
      </c>
      <c r="F291" s="188">
        <f t="shared" si="200"/>
        <v>3</v>
      </c>
      <c r="G291" s="197">
        <f t="shared" si="212"/>
        <v>13.67</v>
      </c>
      <c r="H291" s="198">
        <f t="shared" si="208"/>
        <v>0</v>
      </c>
      <c r="I291" s="199">
        <f t="shared" si="185"/>
        <v>44</v>
      </c>
      <c r="J291" s="200">
        <f t="shared" si="186"/>
        <v>10</v>
      </c>
      <c r="K291" s="192">
        <f t="shared" si="201"/>
        <v>440</v>
      </c>
      <c r="L291" s="213">
        <v>15</v>
      </c>
      <c r="M291" s="201">
        <f t="shared" si="187"/>
        <v>455</v>
      </c>
      <c r="N291" s="169">
        <v>12</v>
      </c>
      <c r="O291" s="197">
        <v>0</v>
      </c>
      <c r="P291" s="157">
        <v>0.25</v>
      </c>
      <c r="Q291" s="157">
        <f t="shared" si="215"/>
        <v>0.25</v>
      </c>
      <c r="R291" s="197">
        <f t="shared" si="188"/>
        <v>10</v>
      </c>
      <c r="S291" s="197">
        <f t="shared" si="202"/>
        <v>0</v>
      </c>
      <c r="T291" s="157">
        <f t="shared" si="203"/>
        <v>10.25</v>
      </c>
      <c r="U291" s="197">
        <f t="shared" si="209"/>
        <v>123</v>
      </c>
      <c r="V291" s="197">
        <f t="shared" si="189"/>
        <v>44</v>
      </c>
      <c r="W291" s="197">
        <f t="shared" si="204"/>
        <v>13.67</v>
      </c>
      <c r="X291" s="158">
        <f t="shared" si="190"/>
        <v>0</v>
      </c>
      <c r="Y291" s="158">
        <v>15</v>
      </c>
      <c r="Z291" s="158">
        <f t="shared" si="191"/>
        <v>440</v>
      </c>
      <c r="AA291" s="158">
        <f t="shared" si="210"/>
        <v>455</v>
      </c>
      <c r="AC291" s="197">
        <f t="shared" si="216"/>
        <v>0</v>
      </c>
      <c r="AE291" s="202"/>
      <c r="AF291" s="203"/>
      <c r="AJ291" s="157">
        <f t="shared" si="205"/>
        <v>10</v>
      </c>
      <c r="AK291" s="157">
        <f t="shared" si="206"/>
        <v>0.25</v>
      </c>
      <c r="AL291" s="197">
        <f t="shared" si="211"/>
        <v>3</v>
      </c>
      <c r="AN291" s="197">
        <f t="shared" si="217"/>
        <v>12</v>
      </c>
      <c r="AO291" s="197">
        <f t="shared" si="213"/>
        <v>120</v>
      </c>
      <c r="AP291" s="197">
        <f t="shared" si="218"/>
        <v>0.25</v>
      </c>
      <c r="AQ291" s="197">
        <f t="shared" si="219"/>
        <v>3</v>
      </c>
      <c r="AR291" s="197">
        <f t="shared" si="220"/>
        <v>123</v>
      </c>
      <c r="AS291" s="197">
        <f t="shared" si="221"/>
        <v>13.666666666666666</v>
      </c>
      <c r="AT291" s="197">
        <f t="shared" si="197"/>
        <v>0</v>
      </c>
      <c r="AU291" s="204">
        <f t="shared" si="198"/>
        <v>0</v>
      </c>
      <c r="AV291" s="197">
        <f t="shared" si="207"/>
        <v>0</v>
      </c>
      <c r="AX291" s="169" t="s">
        <v>87</v>
      </c>
      <c r="AY291" s="207">
        <v>65.900000000000006</v>
      </c>
      <c r="AZ291" s="196" t="s">
        <v>3</v>
      </c>
      <c r="BA291" s="169">
        <v>12</v>
      </c>
      <c r="BB291" s="197">
        <v>0</v>
      </c>
      <c r="BC291" s="197">
        <v>3</v>
      </c>
      <c r="BD291" s="197">
        <f t="shared" si="214"/>
        <v>3</v>
      </c>
    </row>
    <row r="292" spans="1:56" s="197" customFormat="1" ht="27" hidden="1" customHeight="1" thickTop="1" thickBot="1">
      <c r="A292" s="169"/>
      <c r="B292" s="205"/>
      <c r="C292" s="196" t="s">
        <v>2</v>
      </c>
      <c r="D292" s="197" t="s">
        <v>256</v>
      </c>
      <c r="E292" s="188">
        <f t="shared" si="199"/>
        <v>11</v>
      </c>
      <c r="F292" s="188">
        <f t="shared" si="200"/>
        <v>4</v>
      </c>
      <c r="G292" s="197">
        <f t="shared" si="212"/>
        <v>16.59</v>
      </c>
      <c r="H292" s="198">
        <f t="shared" si="208"/>
        <v>0</v>
      </c>
      <c r="I292" s="199">
        <f t="shared" si="185"/>
        <v>44</v>
      </c>
      <c r="J292" s="200">
        <f t="shared" si="186"/>
        <v>10</v>
      </c>
      <c r="K292" s="192">
        <f t="shared" si="201"/>
        <v>440</v>
      </c>
      <c r="L292" s="213">
        <v>15</v>
      </c>
      <c r="M292" s="201">
        <f t="shared" si="187"/>
        <v>455</v>
      </c>
      <c r="N292" s="169">
        <v>13.17</v>
      </c>
      <c r="O292" s="197">
        <v>13</v>
      </c>
      <c r="P292" s="157">
        <v>0.25</v>
      </c>
      <c r="Q292" s="157">
        <f t="shared" si="215"/>
        <v>1.3333333333333333</v>
      </c>
      <c r="R292" s="197">
        <f t="shared" si="188"/>
        <v>10</v>
      </c>
      <c r="S292" s="197">
        <f t="shared" si="202"/>
        <v>0</v>
      </c>
      <c r="T292" s="157">
        <f t="shared" si="203"/>
        <v>11.333333333333334</v>
      </c>
      <c r="U292" s="197">
        <f t="shared" si="209"/>
        <v>149.26000000000002</v>
      </c>
      <c r="V292" s="197">
        <f t="shared" si="189"/>
        <v>44</v>
      </c>
      <c r="W292" s="197">
        <f t="shared" si="204"/>
        <v>16.579999999999998</v>
      </c>
      <c r="X292" s="158">
        <f t="shared" si="190"/>
        <v>0</v>
      </c>
      <c r="Y292" s="158">
        <v>15</v>
      </c>
      <c r="Z292" s="158">
        <f t="shared" si="191"/>
        <v>440</v>
      </c>
      <c r="AA292" s="158">
        <f t="shared" si="210"/>
        <v>455</v>
      </c>
      <c r="AC292" s="197">
        <f t="shared" si="216"/>
        <v>0</v>
      </c>
      <c r="AE292" s="202"/>
      <c r="AF292" s="203"/>
      <c r="AJ292" s="157">
        <f t="shared" si="205"/>
        <v>11</v>
      </c>
      <c r="AK292" s="157">
        <f t="shared" si="206"/>
        <v>0.33333333333333393</v>
      </c>
      <c r="AL292" s="197">
        <f t="shared" si="211"/>
        <v>4</v>
      </c>
      <c r="AN292" s="197">
        <f t="shared" si="217"/>
        <v>13.17</v>
      </c>
      <c r="AO292" s="197">
        <f t="shared" si="213"/>
        <v>144.87</v>
      </c>
      <c r="AP292" s="197">
        <f t="shared" si="218"/>
        <v>0.33333333333333331</v>
      </c>
      <c r="AQ292" s="197">
        <f t="shared" si="219"/>
        <v>4.3899999999999997</v>
      </c>
      <c r="AR292" s="197">
        <f t="shared" si="220"/>
        <v>149.26</v>
      </c>
      <c r="AS292" s="197">
        <f t="shared" si="221"/>
        <v>16.584444444444443</v>
      </c>
      <c r="AT292" s="197">
        <f t="shared" si="197"/>
        <v>0</v>
      </c>
      <c r="AU292" s="204">
        <f t="shared" si="198"/>
        <v>0</v>
      </c>
      <c r="AV292" s="197">
        <f t="shared" si="207"/>
        <v>0</v>
      </c>
      <c r="AX292" s="169" t="s">
        <v>150</v>
      </c>
      <c r="AY292" s="207">
        <v>78.650000000000006</v>
      </c>
      <c r="AZ292" s="196" t="s">
        <v>2</v>
      </c>
      <c r="BA292" s="169">
        <v>13.17</v>
      </c>
      <c r="BB292" s="197">
        <v>13</v>
      </c>
      <c r="BC292" s="197">
        <v>3</v>
      </c>
      <c r="BD292" s="197">
        <f t="shared" si="214"/>
        <v>16</v>
      </c>
    </row>
    <row r="293" spans="1:56" s="197" customFormat="1" ht="27" hidden="1" customHeight="1" thickTop="1" thickBot="1">
      <c r="A293" s="169"/>
      <c r="B293" s="205"/>
      <c r="C293" s="196" t="s">
        <v>3</v>
      </c>
      <c r="D293" s="197" t="s">
        <v>256</v>
      </c>
      <c r="E293" s="188">
        <f t="shared" si="199"/>
        <v>12</v>
      </c>
      <c r="F293" s="188">
        <f t="shared" si="200"/>
        <v>5</v>
      </c>
      <c r="G293" s="197">
        <f t="shared" si="212"/>
        <v>16.560000000000002</v>
      </c>
      <c r="H293" s="198">
        <f t="shared" si="208"/>
        <v>0</v>
      </c>
      <c r="I293" s="199">
        <f t="shared" si="185"/>
        <v>44</v>
      </c>
      <c r="J293" s="200">
        <f t="shared" si="186"/>
        <v>10</v>
      </c>
      <c r="K293" s="192">
        <f t="shared" si="201"/>
        <v>440</v>
      </c>
      <c r="L293" s="213">
        <v>15</v>
      </c>
      <c r="M293" s="201">
        <f t="shared" si="187"/>
        <v>455</v>
      </c>
      <c r="N293" s="169">
        <v>12</v>
      </c>
      <c r="O293" s="197">
        <v>26</v>
      </c>
      <c r="P293" s="157">
        <v>0.25</v>
      </c>
      <c r="Q293" s="157">
        <f t="shared" si="215"/>
        <v>2.4166666666666665</v>
      </c>
      <c r="R293" s="197">
        <f t="shared" si="188"/>
        <v>10</v>
      </c>
      <c r="S293" s="197">
        <f t="shared" si="202"/>
        <v>0</v>
      </c>
      <c r="T293" s="157">
        <f t="shared" si="203"/>
        <v>12.416666666666666</v>
      </c>
      <c r="U293" s="197">
        <f t="shared" si="209"/>
        <v>149</v>
      </c>
      <c r="V293" s="197">
        <f t="shared" si="189"/>
        <v>44</v>
      </c>
      <c r="W293" s="197">
        <f t="shared" si="204"/>
        <v>16.559999999999999</v>
      </c>
      <c r="X293" s="158">
        <f t="shared" si="190"/>
        <v>0</v>
      </c>
      <c r="Y293" s="158">
        <v>15</v>
      </c>
      <c r="Z293" s="158">
        <f t="shared" si="191"/>
        <v>440</v>
      </c>
      <c r="AA293" s="158">
        <f t="shared" si="210"/>
        <v>455</v>
      </c>
      <c r="AC293" s="197">
        <f t="shared" si="216"/>
        <v>0</v>
      </c>
      <c r="AE293" s="202"/>
      <c r="AF293" s="203"/>
      <c r="AJ293" s="157">
        <f t="shared" si="205"/>
        <v>12</v>
      </c>
      <c r="AK293" s="157">
        <f t="shared" si="206"/>
        <v>0.41666666666666607</v>
      </c>
      <c r="AL293" s="197">
        <f t="shared" si="211"/>
        <v>5</v>
      </c>
      <c r="AN293" s="197">
        <f t="shared" si="217"/>
        <v>12</v>
      </c>
      <c r="AO293" s="197">
        <f t="shared" si="213"/>
        <v>144</v>
      </c>
      <c r="AP293" s="197">
        <f t="shared" si="218"/>
        <v>0.41666666666666669</v>
      </c>
      <c r="AQ293" s="197">
        <f t="shared" si="219"/>
        <v>5</v>
      </c>
      <c r="AR293" s="197">
        <f t="shared" si="220"/>
        <v>149</v>
      </c>
      <c r="AS293" s="197">
        <f t="shared" si="221"/>
        <v>16.555555555555557</v>
      </c>
      <c r="AT293" s="197">
        <f t="shared" si="197"/>
        <v>0</v>
      </c>
      <c r="AU293" s="204">
        <f t="shared" si="198"/>
        <v>0</v>
      </c>
      <c r="AV293" s="197">
        <f t="shared" si="207"/>
        <v>0</v>
      </c>
      <c r="AX293" s="169" t="s">
        <v>57</v>
      </c>
      <c r="AY293" s="205">
        <v>86.5</v>
      </c>
      <c r="AZ293" s="196" t="s">
        <v>3</v>
      </c>
      <c r="BA293" s="169">
        <v>12</v>
      </c>
      <c r="BB293" s="197">
        <v>26</v>
      </c>
      <c r="BC293" s="197">
        <v>3</v>
      </c>
      <c r="BD293" s="197">
        <f t="shared" si="214"/>
        <v>29</v>
      </c>
    </row>
    <row r="294" spans="1:56" s="197" customFormat="1" ht="27" hidden="1" customHeight="1" thickTop="1" thickBot="1">
      <c r="A294" s="169"/>
      <c r="B294" s="205"/>
      <c r="C294" s="196" t="s">
        <v>3</v>
      </c>
      <c r="D294" s="197" t="s">
        <v>256</v>
      </c>
      <c r="E294" s="188">
        <f t="shared" si="199"/>
        <v>11</v>
      </c>
      <c r="F294" s="188">
        <f t="shared" si="200"/>
        <v>5</v>
      </c>
      <c r="G294" s="197">
        <f t="shared" si="212"/>
        <v>15.23</v>
      </c>
      <c r="H294" s="198">
        <f t="shared" si="208"/>
        <v>0</v>
      </c>
      <c r="I294" s="199">
        <f t="shared" si="185"/>
        <v>44</v>
      </c>
      <c r="J294" s="200">
        <f t="shared" si="186"/>
        <v>10</v>
      </c>
      <c r="K294" s="192">
        <f t="shared" si="201"/>
        <v>440</v>
      </c>
      <c r="L294" s="213">
        <v>15</v>
      </c>
      <c r="M294" s="201">
        <f t="shared" si="187"/>
        <v>455</v>
      </c>
      <c r="N294" s="169">
        <v>12</v>
      </c>
      <c r="O294" s="197">
        <v>14</v>
      </c>
      <c r="P294" s="157">
        <v>0.25</v>
      </c>
      <c r="Q294" s="157">
        <f t="shared" si="215"/>
        <v>1.4166666666666667</v>
      </c>
      <c r="R294" s="197">
        <f t="shared" si="188"/>
        <v>10</v>
      </c>
      <c r="S294" s="197">
        <f t="shared" si="202"/>
        <v>0</v>
      </c>
      <c r="T294" s="157">
        <f t="shared" si="203"/>
        <v>11.416666666666666</v>
      </c>
      <c r="U294" s="197">
        <f t="shared" si="209"/>
        <v>137</v>
      </c>
      <c r="V294" s="197">
        <f t="shared" si="189"/>
        <v>44</v>
      </c>
      <c r="W294" s="197">
        <f t="shared" si="204"/>
        <v>15.22</v>
      </c>
      <c r="X294" s="158">
        <f t="shared" si="190"/>
        <v>0</v>
      </c>
      <c r="Y294" s="158">
        <v>15</v>
      </c>
      <c r="Z294" s="158">
        <f t="shared" si="191"/>
        <v>440</v>
      </c>
      <c r="AA294" s="158">
        <f t="shared" si="210"/>
        <v>455</v>
      </c>
      <c r="AC294" s="197">
        <f t="shared" si="216"/>
        <v>0</v>
      </c>
      <c r="AE294" s="202"/>
      <c r="AF294" s="203"/>
      <c r="AJ294" s="157">
        <f t="shared" si="205"/>
        <v>11</v>
      </c>
      <c r="AK294" s="157">
        <f t="shared" si="206"/>
        <v>0.41666666666666607</v>
      </c>
      <c r="AL294" s="197">
        <f t="shared" si="211"/>
        <v>5</v>
      </c>
      <c r="AN294" s="197">
        <f t="shared" si="217"/>
        <v>12</v>
      </c>
      <c r="AO294" s="197">
        <f t="shared" si="213"/>
        <v>132</v>
      </c>
      <c r="AP294" s="197">
        <f t="shared" si="218"/>
        <v>0.41666666666666669</v>
      </c>
      <c r="AQ294" s="197">
        <f t="shared" si="219"/>
        <v>5</v>
      </c>
      <c r="AR294" s="197">
        <f t="shared" si="220"/>
        <v>137</v>
      </c>
      <c r="AS294" s="197">
        <f t="shared" si="221"/>
        <v>15.222222222222221</v>
      </c>
      <c r="AT294" s="197">
        <f t="shared" si="197"/>
        <v>0</v>
      </c>
      <c r="AU294" s="204">
        <f t="shared" si="198"/>
        <v>0</v>
      </c>
      <c r="AV294" s="197">
        <f t="shared" si="207"/>
        <v>0</v>
      </c>
      <c r="AX294" s="194" t="s">
        <v>227</v>
      </c>
      <c r="AY294" s="208">
        <v>79.900000000000006</v>
      </c>
      <c r="AZ294" s="196" t="s">
        <v>3</v>
      </c>
      <c r="BA294" s="169">
        <v>12</v>
      </c>
      <c r="BB294" s="197">
        <v>14</v>
      </c>
      <c r="BC294" s="197">
        <v>3</v>
      </c>
      <c r="BD294" s="197">
        <f t="shared" si="214"/>
        <v>17</v>
      </c>
    </row>
    <row r="295" spans="1:56" s="197" customFormat="1" ht="27" hidden="1" customHeight="1" thickTop="1" thickBot="1">
      <c r="A295" s="169"/>
      <c r="B295" s="205"/>
      <c r="C295" s="196" t="s">
        <v>3</v>
      </c>
      <c r="D295" s="197" t="s">
        <v>256</v>
      </c>
      <c r="E295" s="188">
        <f t="shared" si="199"/>
        <v>10</v>
      </c>
      <c r="F295" s="188">
        <f t="shared" si="200"/>
        <v>7</v>
      </c>
      <c r="G295" s="197">
        <f t="shared" si="212"/>
        <v>14.12</v>
      </c>
      <c r="H295" s="198">
        <f t="shared" si="208"/>
        <v>0</v>
      </c>
      <c r="I295" s="199">
        <f t="shared" si="185"/>
        <v>44</v>
      </c>
      <c r="J295" s="200">
        <f t="shared" si="186"/>
        <v>10</v>
      </c>
      <c r="K295" s="192">
        <f t="shared" si="201"/>
        <v>440</v>
      </c>
      <c r="L295" s="213">
        <v>15</v>
      </c>
      <c r="M295" s="201">
        <f t="shared" si="187"/>
        <v>455</v>
      </c>
      <c r="N295" s="169">
        <v>12</v>
      </c>
      <c r="O295" s="197">
        <v>4</v>
      </c>
      <c r="P295" s="157">
        <v>0.25</v>
      </c>
      <c r="Q295" s="157">
        <f t="shared" si="215"/>
        <v>0.58333333333333326</v>
      </c>
      <c r="R295" s="197">
        <f t="shared" si="188"/>
        <v>10</v>
      </c>
      <c r="S295" s="197">
        <f t="shared" si="202"/>
        <v>0</v>
      </c>
      <c r="T295" s="157">
        <f t="shared" si="203"/>
        <v>10.583333333333334</v>
      </c>
      <c r="U295" s="197">
        <f t="shared" si="209"/>
        <v>127</v>
      </c>
      <c r="V295" s="197">
        <f t="shared" si="189"/>
        <v>44</v>
      </c>
      <c r="W295" s="197">
        <f t="shared" si="204"/>
        <v>14.11</v>
      </c>
      <c r="X295" s="158">
        <f t="shared" si="190"/>
        <v>0</v>
      </c>
      <c r="Y295" s="158">
        <v>15</v>
      </c>
      <c r="Z295" s="158">
        <f t="shared" si="191"/>
        <v>440</v>
      </c>
      <c r="AA295" s="158">
        <f t="shared" si="210"/>
        <v>455</v>
      </c>
      <c r="AC295" s="197">
        <f t="shared" si="216"/>
        <v>0</v>
      </c>
      <c r="AE295" s="202"/>
      <c r="AF295" s="211"/>
      <c r="AJ295" s="157">
        <f t="shared" si="205"/>
        <v>10</v>
      </c>
      <c r="AK295" s="157">
        <f t="shared" si="206"/>
        <v>0.58333333333333393</v>
      </c>
      <c r="AL295" s="197">
        <f t="shared" si="211"/>
        <v>7</v>
      </c>
      <c r="AN295" s="197">
        <f t="shared" si="217"/>
        <v>12</v>
      </c>
      <c r="AO295" s="197">
        <f t="shared" si="213"/>
        <v>120</v>
      </c>
      <c r="AP295" s="197">
        <f t="shared" si="218"/>
        <v>0.58333333333333337</v>
      </c>
      <c r="AQ295" s="197">
        <f t="shared" si="219"/>
        <v>7</v>
      </c>
      <c r="AR295" s="197">
        <f t="shared" si="220"/>
        <v>127</v>
      </c>
      <c r="AS295" s="197">
        <f t="shared" si="221"/>
        <v>14.111111111111111</v>
      </c>
      <c r="AT295" s="197">
        <f t="shared" si="197"/>
        <v>0</v>
      </c>
      <c r="AU295" s="204">
        <f t="shared" si="198"/>
        <v>0</v>
      </c>
      <c r="AV295" s="197">
        <f t="shared" si="207"/>
        <v>0</v>
      </c>
      <c r="AX295" s="169" t="s">
        <v>58</v>
      </c>
      <c r="AY295" s="205">
        <v>84.9</v>
      </c>
      <c r="AZ295" s="196" t="s">
        <v>3</v>
      </c>
      <c r="BA295" s="169">
        <v>12</v>
      </c>
      <c r="BB295" s="197">
        <v>4</v>
      </c>
      <c r="BC295" s="197">
        <v>3</v>
      </c>
      <c r="BD295" s="197">
        <f t="shared" si="214"/>
        <v>7</v>
      </c>
    </row>
    <row r="296" spans="1:56" s="197" customFormat="1" ht="27" hidden="1" customHeight="1" thickTop="1" thickBot="1">
      <c r="A296" s="169"/>
      <c r="B296" s="205"/>
      <c r="C296" s="196" t="s">
        <v>2</v>
      </c>
      <c r="D296" s="197" t="s">
        <v>256</v>
      </c>
      <c r="E296" s="188">
        <f t="shared" si="199"/>
        <v>10</v>
      </c>
      <c r="F296" s="188">
        <f t="shared" si="200"/>
        <v>4</v>
      </c>
      <c r="G296" s="197">
        <f t="shared" si="212"/>
        <v>15.129999999999999</v>
      </c>
      <c r="H296" s="198">
        <f t="shared" si="208"/>
        <v>0</v>
      </c>
      <c r="I296" s="199">
        <f t="shared" si="185"/>
        <v>44</v>
      </c>
      <c r="J296" s="200">
        <f t="shared" si="186"/>
        <v>10</v>
      </c>
      <c r="K296" s="192">
        <f t="shared" si="201"/>
        <v>440</v>
      </c>
      <c r="L296" s="213">
        <v>15</v>
      </c>
      <c r="M296" s="201">
        <f t="shared" si="187"/>
        <v>455</v>
      </c>
      <c r="N296" s="169">
        <v>13.17</v>
      </c>
      <c r="O296" s="197">
        <v>1</v>
      </c>
      <c r="P296" s="157">
        <v>0.25</v>
      </c>
      <c r="Q296" s="157">
        <f t="shared" si="215"/>
        <v>0.33333333333333331</v>
      </c>
      <c r="R296" s="197">
        <f t="shared" si="188"/>
        <v>10</v>
      </c>
      <c r="S296" s="197">
        <f t="shared" si="202"/>
        <v>0</v>
      </c>
      <c r="T296" s="157">
        <f t="shared" si="203"/>
        <v>10.333333333333334</v>
      </c>
      <c r="U296" s="197">
        <f t="shared" si="209"/>
        <v>136.09</v>
      </c>
      <c r="V296" s="197">
        <f t="shared" si="189"/>
        <v>44</v>
      </c>
      <c r="W296" s="197">
        <f t="shared" si="204"/>
        <v>15.12</v>
      </c>
      <c r="X296" s="158">
        <f t="shared" si="190"/>
        <v>0</v>
      </c>
      <c r="Y296" s="158">
        <v>15</v>
      </c>
      <c r="Z296" s="158">
        <f t="shared" si="191"/>
        <v>440</v>
      </c>
      <c r="AA296" s="158">
        <f t="shared" si="210"/>
        <v>455</v>
      </c>
      <c r="AC296" s="197">
        <f t="shared" si="216"/>
        <v>0</v>
      </c>
      <c r="AE296" s="202"/>
      <c r="AF296" s="203"/>
      <c r="AJ296" s="157">
        <f t="shared" si="205"/>
        <v>10</v>
      </c>
      <c r="AK296" s="157">
        <f t="shared" si="206"/>
        <v>0.33333333333333393</v>
      </c>
      <c r="AL296" s="197">
        <f t="shared" si="211"/>
        <v>4</v>
      </c>
      <c r="AN296" s="197">
        <f t="shared" si="217"/>
        <v>13.17</v>
      </c>
      <c r="AO296" s="197">
        <f t="shared" si="213"/>
        <v>131.69999999999999</v>
      </c>
      <c r="AP296" s="197">
        <f t="shared" si="218"/>
        <v>0.33333333333333331</v>
      </c>
      <c r="AQ296" s="197">
        <f t="shared" si="219"/>
        <v>4.3899999999999997</v>
      </c>
      <c r="AR296" s="197">
        <f t="shared" si="220"/>
        <v>136.08999999999997</v>
      </c>
      <c r="AS296" s="197">
        <f t="shared" si="221"/>
        <v>15.121111111111109</v>
      </c>
      <c r="AT296" s="197">
        <f t="shared" si="197"/>
        <v>0</v>
      </c>
      <c r="AU296" s="204">
        <f t="shared" si="198"/>
        <v>0</v>
      </c>
      <c r="AV296" s="197">
        <f t="shared" si="207"/>
        <v>0</v>
      </c>
      <c r="AX296" s="169" t="s">
        <v>166</v>
      </c>
      <c r="AY296" s="205">
        <v>40.450000000000003</v>
      </c>
      <c r="AZ296" s="196" t="s">
        <v>2</v>
      </c>
      <c r="BA296" s="169">
        <v>13.17</v>
      </c>
      <c r="BB296" s="197">
        <v>1</v>
      </c>
      <c r="BC296" s="197">
        <v>3</v>
      </c>
      <c r="BD296" s="197">
        <f t="shared" si="214"/>
        <v>4</v>
      </c>
    </row>
    <row r="297" spans="1:56" s="197" customFormat="1" ht="27" hidden="1" customHeight="1" thickTop="1" thickBot="1">
      <c r="A297" s="169"/>
      <c r="B297" s="205"/>
      <c r="C297" s="196" t="s">
        <v>2</v>
      </c>
      <c r="D297" s="197" t="s">
        <v>256</v>
      </c>
      <c r="E297" s="188">
        <f t="shared" si="199"/>
        <v>10</v>
      </c>
      <c r="F297" s="188">
        <f t="shared" si="200"/>
        <v>5</v>
      </c>
      <c r="G297" s="197">
        <f t="shared" si="212"/>
        <v>15.25</v>
      </c>
      <c r="H297" s="198">
        <f t="shared" si="208"/>
        <v>0</v>
      </c>
      <c r="I297" s="199">
        <f t="shared" si="185"/>
        <v>44</v>
      </c>
      <c r="J297" s="200">
        <f t="shared" si="186"/>
        <v>10</v>
      </c>
      <c r="K297" s="192">
        <f t="shared" si="201"/>
        <v>440</v>
      </c>
      <c r="L297" s="213">
        <v>15</v>
      </c>
      <c r="M297" s="201">
        <f t="shared" si="187"/>
        <v>455</v>
      </c>
      <c r="N297" s="169">
        <v>13.17</v>
      </c>
      <c r="O297" s="197">
        <v>2</v>
      </c>
      <c r="P297" s="157">
        <v>0.25</v>
      </c>
      <c r="Q297" s="157">
        <f t="shared" si="215"/>
        <v>0.41666666666666663</v>
      </c>
      <c r="R297" s="197">
        <f t="shared" si="188"/>
        <v>10</v>
      </c>
      <c r="S297" s="197">
        <f t="shared" si="202"/>
        <v>0</v>
      </c>
      <c r="T297" s="157">
        <f t="shared" si="203"/>
        <v>10.416666666666666</v>
      </c>
      <c r="U297" s="197">
        <f t="shared" si="209"/>
        <v>137.1875</v>
      </c>
      <c r="V297" s="197">
        <f t="shared" si="189"/>
        <v>44</v>
      </c>
      <c r="W297" s="197">
        <f t="shared" si="204"/>
        <v>15.24</v>
      </c>
      <c r="X297" s="158">
        <f t="shared" si="190"/>
        <v>0</v>
      </c>
      <c r="Y297" s="158">
        <v>15</v>
      </c>
      <c r="Z297" s="158">
        <f t="shared" si="191"/>
        <v>440</v>
      </c>
      <c r="AA297" s="158">
        <f t="shared" si="210"/>
        <v>455</v>
      </c>
      <c r="AC297" s="197">
        <f t="shared" si="216"/>
        <v>0</v>
      </c>
      <c r="AE297" s="202"/>
      <c r="AF297" s="203"/>
      <c r="AJ297" s="157">
        <f t="shared" si="205"/>
        <v>10</v>
      </c>
      <c r="AK297" s="157">
        <f t="shared" si="206"/>
        <v>0.41666666666666607</v>
      </c>
      <c r="AL297" s="197">
        <f t="shared" si="211"/>
        <v>5</v>
      </c>
      <c r="AN297" s="197">
        <f t="shared" si="217"/>
        <v>13.17</v>
      </c>
      <c r="AO297" s="197">
        <f t="shared" si="213"/>
        <v>131.69999999999999</v>
      </c>
      <c r="AP297" s="197">
        <f t="shared" si="218"/>
        <v>0.41666666666666669</v>
      </c>
      <c r="AQ297" s="197">
        <f t="shared" si="219"/>
        <v>5.4874999999999998</v>
      </c>
      <c r="AR297" s="197">
        <f t="shared" si="220"/>
        <v>137.1875</v>
      </c>
      <c r="AS297" s="197">
        <f t="shared" si="221"/>
        <v>15.243055555555555</v>
      </c>
      <c r="AT297" s="197">
        <f t="shared" si="197"/>
        <v>0</v>
      </c>
      <c r="AU297" s="204">
        <f t="shared" si="198"/>
        <v>0</v>
      </c>
      <c r="AV297" s="197">
        <f t="shared" si="207"/>
        <v>0</v>
      </c>
      <c r="AX297" s="169" t="s">
        <v>123</v>
      </c>
      <c r="AY297" s="207">
        <v>29.55</v>
      </c>
      <c r="AZ297" s="196" t="s">
        <v>2</v>
      </c>
      <c r="BA297" s="169">
        <v>13.17</v>
      </c>
      <c r="BB297" s="197">
        <v>2</v>
      </c>
      <c r="BC297" s="197">
        <v>3</v>
      </c>
      <c r="BD297" s="197">
        <f t="shared" si="214"/>
        <v>5</v>
      </c>
    </row>
    <row r="298" spans="1:56" s="197" customFormat="1" ht="27" hidden="1" customHeight="1" thickTop="1" thickBot="1">
      <c r="A298" s="169"/>
      <c r="B298" s="205"/>
      <c r="C298" s="196" t="s">
        <v>3</v>
      </c>
      <c r="D298" s="197" t="s">
        <v>256</v>
      </c>
      <c r="E298" s="188">
        <f t="shared" si="199"/>
        <v>10</v>
      </c>
      <c r="F298" s="188">
        <f t="shared" si="200"/>
        <v>5</v>
      </c>
      <c r="G298" s="197">
        <f t="shared" si="212"/>
        <v>13.89</v>
      </c>
      <c r="H298" s="198">
        <f t="shared" si="208"/>
        <v>0</v>
      </c>
      <c r="I298" s="199">
        <f t="shared" si="185"/>
        <v>44</v>
      </c>
      <c r="J298" s="200">
        <f t="shared" si="186"/>
        <v>10</v>
      </c>
      <c r="K298" s="192">
        <f t="shared" si="201"/>
        <v>440</v>
      </c>
      <c r="L298" s="213">
        <v>15</v>
      </c>
      <c r="M298" s="201">
        <f t="shared" si="187"/>
        <v>455</v>
      </c>
      <c r="N298" s="169">
        <v>12</v>
      </c>
      <c r="O298" s="197">
        <v>2</v>
      </c>
      <c r="P298" s="157">
        <v>0.25</v>
      </c>
      <c r="Q298" s="157">
        <f t="shared" si="215"/>
        <v>0.41666666666666663</v>
      </c>
      <c r="R298" s="197">
        <f t="shared" si="188"/>
        <v>10</v>
      </c>
      <c r="S298" s="197">
        <f t="shared" si="202"/>
        <v>0</v>
      </c>
      <c r="T298" s="157">
        <f t="shared" si="203"/>
        <v>10.416666666666666</v>
      </c>
      <c r="U298" s="197">
        <f t="shared" si="209"/>
        <v>125</v>
      </c>
      <c r="V298" s="197">
        <f t="shared" si="189"/>
        <v>44</v>
      </c>
      <c r="W298" s="197">
        <f t="shared" si="204"/>
        <v>13.89</v>
      </c>
      <c r="X298" s="158">
        <f t="shared" si="190"/>
        <v>0</v>
      </c>
      <c r="Y298" s="158">
        <v>15</v>
      </c>
      <c r="Z298" s="158">
        <f t="shared" si="191"/>
        <v>440</v>
      </c>
      <c r="AA298" s="158">
        <f t="shared" si="210"/>
        <v>455</v>
      </c>
      <c r="AC298" s="197">
        <f t="shared" si="216"/>
        <v>0</v>
      </c>
      <c r="AE298" s="202"/>
      <c r="AF298" s="203"/>
      <c r="AJ298" s="157">
        <f t="shared" si="205"/>
        <v>10</v>
      </c>
      <c r="AK298" s="157">
        <f t="shared" si="206"/>
        <v>0.41666666666666607</v>
      </c>
      <c r="AL298" s="197">
        <f t="shared" si="211"/>
        <v>5</v>
      </c>
      <c r="AN298" s="197">
        <f t="shared" si="217"/>
        <v>12</v>
      </c>
      <c r="AO298" s="197">
        <f t="shared" si="213"/>
        <v>120</v>
      </c>
      <c r="AP298" s="197">
        <f t="shared" si="218"/>
        <v>0.41666666666666669</v>
      </c>
      <c r="AQ298" s="197">
        <f t="shared" si="219"/>
        <v>5</v>
      </c>
      <c r="AR298" s="197">
        <f t="shared" si="220"/>
        <v>125</v>
      </c>
      <c r="AS298" s="197">
        <f t="shared" si="221"/>
        <v>13.888888888888889</v>
      </c>
      <c r="AT298" s="197">
        <f t="shared" si="197"/>
        <v>0</v>
      </c>
      <c r="AU298" s="204">
        <f t="shared" si="198"/>
        <v>0</v>
      </c>
      <c r="AV298" s="197">
        <f t="shared" si="207"/>
        <v>0</v>
      </c>
      <c r="AX298" s="169" t="s">
        <v>59</v>
      </c>
      <c r="AY298" s="205">
        <v>60.1</v>
      </c>
      <c r="AZ298" s="196" t="s">
        <v>3</v>
      </c>
      <c r="BA298" s="169">
        <v>12</v>
      </c>
      <c r="BB298" s="197">
        <v>2</v>
      </c>
      <c r="BC298" s="197">
        <v>3</v>
      </c>
      <c r="BD298" s="197">
        <f t="shared" si="214"/>
        <v>5</v>
      </c>
    </row>
    <row r="299" spans="1:56" s="197" customFormat="1" ht="27" hidden="1" customHeight="1" thickTop="1" thickBot="1">
      <c r="A299" s="169"/>
      <c r="B299" s="205"/>
      <c r="C299" s="196" t="s">
        <v>3</v>
      </c>
      <c r="D299" s="197" t="s">
        <v>256</v>
      </c>
      <c r="E299" s="188">
        <f t="shared" si="199"/>
        <v>10</v>
      </c>
      <c r="F299" s="188">
        <f t="shared" si="200"/>
        <v>6</v>
      </c>
      <c r="G299" s="197">
        <f t="shared" si="212"/>
        <v>14</v>
      </c>
      <c r="H299" s="198">
        <f t="shared" si="208"/>
        <v>0</v>
      </c>
      <c r="I299" s="199">
        <f t="shared" si="185"/>
        <v>44</v>
      </c>
      <c r="J299" s="200">
        <f t="shared" si="186"/>
        <v>10</v>
      </c>
      <c r="K299" s="192">
        <f t="shared" si="201"/>
        <v>440</v>
      </c>
      <c r="L299" s="213">
        <v>15</v>
      </c>
      <c r="M299" s="201">
        <f t="shared" si="187"/>
        <v>455</v>
      </c>
      <c r="N299" s="169">
        <v>12</v>
      </c>
      <c r="O299" s="197">
        <v>3</v>
      </c>
      <c r="P299" s="157">
        <v>0.25</v>
      </c>
      <c r="Q299" s="157">
        <f t="shared" si="215"/>
        <v>0.5</v>
      </c>
      <c r="R299" s="197">
        <f t="shared" si="188"/>
        <v>10</v>
      </c>
      <c r="S299" s="197">
        <f t="shared" si="202"/>
        <v>0</v>
      </c>
      <c r="T299" s="157">
        <f t="shared" si="203"/>
        <v>10.5</v>
      </c>
      <c r="U299" s="197">
        <f t="shared" si="209"/>
        <v>126</v>
      </c>
      <c r="V299" s="197">
        <f t="shared" si="189"/>
        <v>44</v>
      </c>
      <c r="W299" s="197">
        <f t="shared" si="204"/>
        <v>14</v>
      </c>
      <c r="X299" s="158">
        <f t="shared" si="190"/>
        <v>0</v>
      </c>
      <c r="Y299" s="158">
        <v>15</v>
      </c>
      <c r="Z299" s="158">
        <f t="shared" si="191"/>
        <v>440</v>
      </c>
      <c r="AA299" s="158">
        <f t="shared" si="210"/>
        <v>455</v>
      </c>
      <c r="AC299" s="197">
        <f t="shared" si="216"/>
        <v>0</v>
      </c>
      <c r="AE299" s="202"/>
      <c r="AF299" s="203"/>
      <c r="AJ299" s="157">
        <f t="shared" si="205"/>
        <v>10</v>
      </c>
      <c r="AK299" s="157">
        <f t="shared" si="206"/>
        <v>0.5</v>
      </c>
      <c r="AL299" s="197">
        <f t="shared" si="211"/>
        <v>6</v>
      </c>
      <c r="AN299" s="197">
        <f t="shared" si="217"/>
        <v>12</v>
      </c>
      <c r="AO299" s="197">
        <f t="shared" si="213"/>
        <v>120</v>
      </c>
      <c r="AP299" s="197">
        <f t="shared" si="218"/>
        <v>0.5</v>
      </c>
      <c r="AQ299" s="197">
        <f t="shared" si="219"/>
        <v>6</v>
      </c>
      <c r="AR299" s="197">
        <f t="shared" si="220"/>
        <v>126</v>
      </c>
      <c r="AS299" s="197">
        <f t="shared" si="221"/>
        <v>14</v>
      </c>
      <c r="AT299" s="197">
        <f t="shared" si="197"/>
        <v>0</v>
      </c>
      <c r="AU299" s="204">
        <f t="shared" si="198"/>
        <v>0</v>
      </c>
      <c r="AV299" s="197">
        <f t="shared" si="207"/>
        <v>0</v>
      </c>
      <c r="AX299" s="169" t="s">
        <v>89</v>
      </c>
      <c r="AY299" s="207">
        <v>79.900000000000006</v>
      </c>
      <c r="AZ299" s="196" t="s">
        <v>3</v>
      </c>
      <c r="BA299" s="169">
        <v>12</v>
      </c>
      <c r="BB299" s="197">
        <v>3</v>
      </c>
      <c r="BC299" s="197">
        <v>3</v>
      </c>
      <c r="BD299" s="197">
        <f t="shared" si="214"/>
        <v>6</v>
      </c>
    </row>
    <row r="300" spans="1:56" s="197" customFormat="1" ht="27" hidden="1" customHeight="1" thickTop="1" thickBot="1">
      <c r="A300" s="169"/>
      <c r="B300" s="205"/>
      <c r="C300" s="196" t="s">
        <v>2</v>
      </c>
      <c r="D300" s="197" t="s">
        <v>256</v>
      </c>
      <c r="E300" s="188">
        <f t="shared" si="199"/>
        <v>10</v>
      </c>
      <c r="F300" s="188">
        <f t="shared" si="200"/>
        <v>3</v>
      </c>
      <c r="G300" s="197">
        <f t="shared" si="212"/>
        <v>15</v>
      </c>
      <c r="H300" s="198">
        <f t="shared" si="208"/>
        <v>0</v>
      </c>
      <c r="I300" s="199">
        <f t="shared" si="185"/>
        <v>44</v>
      </c>
      <c r="J300" s="200">
        <f t="shared" si="186"/>
        <v>10</v>
      </c>
      <c r="K300" s="192">
        <f t="shared" si="201"/>
        <v>440</v>
      </c>
      <c r="L300" s="213">
        <v>15</v>
      </c>
      <c r="M300" s="201">
        <f t="shared" si="187"/>
        <v>455</v>
      </c>
      <c r="N300" s="169">
        <v>13.17</v>
      </c>
      <c r="O300" s="197">
        <v>0</v>
      </c>
      <c r="P300" s="157">
        <v>0.25</v>
      </c>
      <c r="Q300" s="157">
        <f t="shared" si="215"/>
        <v>0.25</v>
      </c>
      <c r="R300" s="197">
        <f t="shared" si="188"/>
        <v>10</v>
      </c>
      <c r="S300" s="197">
        <f t="shared" si="202"/>
        <v>0</v>
      </c>
      <c r="T300" s="157">
        <f t="shared" si="203"/>
        <v>10.25</v>
      </c>
      <c r="U300" s="197">
        <f t="shared" si="209"/>
        <v>134.99250000000001</v>
      </c>
      <c r="V300" s="197">
        <f t="shared" si="189"/>
        <v>44</v>
      </c>
      <c r="W300" s="197">
        <f t="shared" si="204"/>
        <v>15</v>
      </c>
      <c r="X300" s="158">
        <f t="shared" si="190"/>
        <v>0</v>
      </c>
      <c r="Y300" s="158">
        <v>15</v>
      </c>
      <c r="Z300" s="158">
        <f t="shared" si="191"/>
        <v>440</v>
      </c>
      <c r="AA300" s="158">
        <f t="shared" si="210"/>
        <v>455</v>
      </c>
      <c r="AC300" s="197">
        <f t="shared" si="216"/>
        <v>0</v>
      </c>
      <c r="AE300" s="202"/>
      <c r="AF300" s="203"/>
      <c r="AJ300" s="157">
        <f t="shared" si="205"/>
        <v>10</v>
      </c>
      <c r="AK300" s="157">
        <f t="shared" si="206"/>
        <v>0.25</v>
      </c>
      <c r="AL300" s="197">
        <f t="shared" si="211"/>
        <v>3</v>
      </c>
      <c r="AN300" s="197">
        <f t="shared" si="217"/>
        <v>13.17</v>
      </c>
      <c r="AO300" s="197">
        <f t="shared" si="213"/>
        <v>131.69999999999999</v>
      </c>
      <c r="AP300" s="197">
        <f t="shared" si="218"/>
        <v>0.25</v>
      </c>
      <c r="AQ300" s="197">
        <f t="shared" si="219"/>
        <v>3.2925</v>
      </c>
      <c r="AR300" s="197">
        <f t="shared" si="220"/>
        <v>134.99249999999998</v>
      </c>
      <c r="AS300" s="197">
        <f t="shared" si="221"/>
        <v>14.999166666666664</v>
      </c>
      <c r="AT300" s="197">
        <f t="shared" si="197"/>
        <v>0</v>
      </c>
      <c r="AU300" s="204">
        <f t="shared" si="198"/>
        <v>0</v>
      </c>
      <c r="AV300" s="197">
        <f t="shared" si="207"/>
        <v>0</v>
      </c>
      <c r="AX300" s="169" t="s">
        <v>60</v>
      </c>
      <c r="AY300" s="205">
        <v>75.349999999999994</v>
      </c>
      <c r="AZ300" s="196" t="s">
        <v>2</v>
      </c>
      <c r="BA300" s="169">
        <v>13.17</v>
      </c>
      <c r="BB300" s="197">
        <v>0</v>
      </c>
      <c r="BC300" s="197">
        <v>3</v>
      </c>
      <c r="BD300" s="197">
        <f t="shared" si="214"/>
        <v>3</v>
      </c>
    </row>
    <row r="301" spans="1:56" s="197" customFormat="1" ht="27" hidden="1" customHeight="1" thickTop="1" thickBot="1">
      <c r="A301" s="169"/>
      <c r="B301" s="205"/>
      <c r="C301" s="196" t="s">
        <v>3</v>
      </c>
      <c r="D301" s="197" t="s">
        <v>256</v>
      </c>
      <c r="E301" s="188">
        <f t="shared" si="199"/>
        <v>10</v>
      </c>
      <c r="F301" s="188">
        <f t="shared" si="200"/>
        <v>3</v>
      </c>
      <c r="G301" s="197">
        <f t="shared" si="212"/>
        <v>13.67</v>
      </c>
      <c r="H301" s="198">
        <f t="shared" si="208"/>
        <v>0</v>
      </c>
      <c r="I301" s="199">
        <f t="shared" si="185"/>
        <v>44</v>
      </c>
      <c r="J301" s="200">
        <f t="shared" si="186"/>
        <v>10</v>
      </c>
      <c r="K301" s="192">
        <f t="shared" si="201"/>
        <v>440</v>
      </c>
      <c r="L301" s="213">
        <v>15</v>
      </c>
      <c r="M301" s="201">
        <f t="shared" si="187"/>
        <v>455</v>
      </c>
      <c r="N301" s="169">
        <v>12</v>
      </c>
      <c r="O301" s="197">
        <v>0</v>
      </c>
      <c r="P301" s="157">
        <v>0.25</v>
      </c>
      <c r="Q301" s="157">
        <f t="shared" si="215"/>
        <v>0.25</v>
      </c>
      <c r="R301" s="197">
        <f t="shared" si="188"/>
        <v>10</v>
      </c>
      <c r="S301" s="197">
        <f t="shared" si="202"/>
        <v>0</v>
      </c>
      <c r="T301" s="157">
        <f t="shared" si="203"/>
        <v>10.25</v>
      </c>
      <c r="U301" s="197">
        <f t="shared" si="209"/>
        <v>123</v>
      </c>
      <c r="V301" s="197">
        <f t="shared" si="189"/>
        <v>44</v>
      </c>
      <c r="W301" s="197">
        <f t="shared" si="204"/>
        <v>13.67</v>
      </c>
      <c r="X301" s="158">
        <f t="shared" si="190"/>
        <v>0</v>
      </c>
      <c r="Y301" s="158">
        <v>15</v>
      </c>
      <c r="Z301" s="158">
        <f t="shared" si="191"/>
        <v>440</v>
      </c>
      <c r="AA301" s="158">
        <f t="shared" si="210"/>
        <v>455</v>
      </c>
      <c r="AC301" s="197">
        <f t="shared" si="216"/>
        <v>0</v>
      </c>
      <c r="AE301" s="202"/>
      <c r="AF301" s="203"/>
      <c r="AJ301" s="157">
        <f t="shared" si="205"/>
        <v>10</v>
      </c>
      <c r="AK301" s="157">
        <f t="shared" si="206"/>
        <v>0.25</v>
      </c>
      <c r="AL301" s="197">
        <f t="shared" si="211"/>
        <v>3</v>
      </c>
      <c r="AN301" s="197">
        <f t="shared" si="217"/>
        <v>12</v>
      </c>
      <c r="AO301" s="197">
        <f t="shared" si="213"/>
        <v>120</v>
      </c>
      <c r="AP301" s="197">
        <f t="shared" si="218"/>
        <v>0.25</v>
      </c>
      <c r="AQ301" s="197">
        <f t="shared" si="219"/>
        <v>3</v>
      </c>
      <c r="AR301" s="197">
        <f t="shared" si="220"/>
        <v>123</v>
      </c>
      <c r="AS301" s="197">
        <f t="shared" si="221"/>
        <v>13.666666666666666</v>
      </c>
      <c r="AT301" s="197">
        <f t="shared" si="197"/>
        <v>0</v>
      </c>
      <c r="AU301" s="204">
        <f t="shared" si="198"/>
        <v>0</v>
      </c>
      <c r="AV301" s="197">
        <f t="shared" si="207"/>
        <v>0</v>
      </c>
      <c r="AX301" s="169" t="s">
        <v>207</v>
      </c>
      <c r="AY301" s="205">
        <v>69.900000000000006</v>
      </c>
      <c r="AZ301" s="196" t="s">
        <v>3</v>
      </c>
      <c r="BA301" s="169">
        <v>12</v>
      </c>
      <c r="BB301" s="197">
        <v>0</v>
      </c>
      <c r="BC301" s="197">
        <v>3</v>
      </c>
      <c r="BD301" s="197">
        <f t="shared" si="214"/>
        <v>3</v>
      </c>
    </row>
    <row r="302" spans="1:56" s="197" customFormat="1" ht="27" hidden="1" customHeight="1" thickTop="1" thickBot="1">
      <c r="A302" s="169"/>
      <c r="B302" s="205"/>
      <c r="C302" s="196" t="s">
        <v>3</v>
      </c>
      <c r="D302" s="197" t="s">
        <v>256</v>
      </c>
      <c r="E302" s="188">
        <f t="shared" si="199"/>
        <v>10</v>
      </c>
      <c r="F302" s="188">
        <f t="shared" si="200"/>
        <v>9</v>
      </c>
      <c r="G302" s="197">
        <f t="shared" si="212"/>
        <v>14.34</v>
      </c>
      <c r="H302" s="198">
        <f t="shared" si="208"/>
        <v>0</v>
      </c>
      <c r="I302" s="199">
        <f t="shared" ref="I302:I365" si="222">+$Q$40</f>
        <v>44</v>
      </c>
      <c r="J302" s="200">
        <f t="shared" ref="J302:J365" si="223">+$S$40</f>
        <v>10</v>
      </c>
      <c r="K302" s="192">
        <f t="shared" si="201"/>
        <v>440</v>
      </c>
      <c r="L302" s="213">
        <v>15</v>
      </c>
      <c r="M302" s="201">
        <f t="shared" si="187"/>
        <v>455</v>
      </c>
      <c r="N302" s="169">
        <v>12</v>
      </c>
      <c r="O302" s="197">
        <v>6</v>
      </c>
      <c r="P302" s="157">
        <v>0.25</v>
      </c>
      <c r="Q302" s="157">
        <f t="shared" si="215"/>
        <v>0.75</v>
      </c>
      <c r="R302" s="197">
        <f t="shared" ref="R302:R365" si="224">+$B$28</f>
        <v>10</v>
      </c>
      <c r="S302" s="197">
        <f t="shared" si="202"/>
        <v>0</v>
      </c>
      <c r="T302" s="157">
        <f t="shared" si="203"/>
        <v>10.75</v>
      </c>
      <c r="U302" s="197">
        <f t="shared" si="209"/>
        <v>129</v>
      </c>
      <c r="V302" s="197">
        <f t="shared" ref="V302:V365" si="225">+$B$30</f>
        <v>44</v>
      </c>
      <c r="W302" s="197">
        <f t="shared" si="204"/>
        <v>14.33</v>
      </c>
      <c r="X302" s="158">
        <f t="shared" si="190"/>
        <v>0</v>
      </c>
      <c r="Y302" s="158">
        <v>15</v>
      </c>
      <c r="Z302" s="158">
        <f t="shared" ref="Z302:Z365" si="226">+$B$31</f>
        <v>440</v>
      </c>
      <c r="AA302" s="158">
        <f t="shared" si="210"/>
        <v>455</v>
      </c>
      <c r="AC302" s="197">
        <f t="shared" si="216"/>
        <v>0</v>
      </c>
      <c r="AE302" s="202"/>
      <c r="AF302" s="203"/>
      <c r="AJ302" s="157">
        <f t="shared" si="205"/>
        <v>10</v>
      </c>
      <c r="AK302" s="157">
        <f t="shared" si="206"/>
        <v>0.75</v>
      </c>
      <c r="AL302" s="197">
        <f t="shared" si="211"/>
        <v>9</v>
      </c>
      <c r="AN302" s="197">
        <f t="shared" si="217"/>
        <v>12</v>
      </c>
      <c r="AO302" s="197">
        <f t="shared" si="213"/>
        <v>120</v>
      </c>
      <c r="AP302" s="197">
        <f t="shared" si="218"/>
        <v>0.75</v>
      </c>
      <c r="AQ302" s="197">
        <f t="shared" si="219"/>
        <v>9</v>
      </c>
      <c r="AR302" s="197">
        <f t="shared" si="220"/>
        <v>129</v>
      </c>
      <c r="AS302" s="197">
        <f t="shared" si="221"/>
        <v>14.333333333333334</v>
      </c>
      <c r="AT302" s="197">
        <f t="shared" si="197"/>
        <v>0</v>
      </c>
      <c r="AU302" s="204">
        <f t="shared" si="198"/>
        <v>0</v>
      </c>
      <c r="AV302" s="197">
        <f t="shared" si="207"/>
        <v>0</v>
      </c>
      <c r="AX302" s="169" t="s">
        <v>134</v>
      </c>
      <c r="AY302" s="207">
        <v>79.900000000000006</v>
      </c>
      <c r="AZ302" s="196" t="s">
        <v>3</v>
      </c>
      <c r="BA302" s="169">
        <v>12</v>
      </c>
      <c r="BB302" s="197">
        <v>6</v>
      </c>
      <c r="BC302" s="197">
        <v>3</v>
      </c>
      <c r="BD302" s="197">
        <f t="shared" si="214"/>
        <v>9</v>
      </c>
    </row>
    <row r="303" spans="1:56" s="197" customFormat="1" ht="27" hidden="1" customHeight="1" thickTop="1" thickBot="1">
      <c r="A303" s="169"/>
      <c r="B303" s="205"/>
      <c r="C303" s="196" t="s">
        <v>2</v>
      </c>
      <c r="D303" s="197" t="s">
        <v>256</v>
      </c>
      <c r="E303" s="188">
        <f t="shared" ref="E303:E366" si="227">+AJ303</f>
        <v>11</v>
      </c>
      <c r="F303" s="188">
        <f t="shared" ref="F303:F366" si="228">+AL303</f>
        <v>9</v>
      </c>
      <c r="G303" s="197">
        <f t="shared" si="212"/>
        <v>17.200000000000003</v>
      </c>
      <c r="H303" s="198">
        <f t="shared" si="208"/>
        <v>0</v>
      </c>
      <c r="I303" s="199">
        <f t="shared" si="222"/>
        <v>44</v>
      </c>
      <c r="J303" s="200">
        <f t="shared" si="223"/>
        <v>10</v>
      </c>
      <c r="K303" s="192">
        <f t="shared" ref="K303:K366" si="229">+J303*I303</f>
        <v>440</v>
      </c>
      <c r="L303" s="213">
        <v>15</v>
      </c>
      <c r="M303" s="201">
        <f t="shared" si="187"/>
        <v>455</v>
      </c>
      <c r="N303" s="169">
        <v>13.17</v>
      </c>
      <c r="O303" s="197">
        <v>18</v>
      </c>
      <c r="P303" s="157">
        <v>0.25</v>
      </c>
      <c r="Q303" s="157">
        <f t="shared" si="215"/>
        <v>1.75</v>
      </c>
      <c r="R303" s="197">
        <f t="shared" si="224"/>
        <v>10</v>
      </c>
      <c r="S303" s="197">
        <f t="shared" ref="S303:S366" si="230">+$C$28/12</f>
        <v>0</v>
      </c>
      <c r="T303" s="157">
        <f t="shared" ref="T303:T366" si="231">+R303+Q303+S303</f>
        <v>11.75</v>
      </c>
      <c r="U303" s="197">
        <f t="shared" si="209"/>
        <v>154.7475</v>
      </c>
      <c r="V303" s="197">
        <f t="shared" si="225"/>
        <v>44</v>
      </c>
      <c r="W303" s="197">
        <f t="shared" ref="W303:W366" si="232">ROUND(+U303/9,2)</f>
        <v>17.190000000000001</v>
      </c>
      <c r="X303" s="158">
        <f t="shared" si="190"/>
        <v>0</v>
      </c>
      <c r="Y303" s="158">
        <v>15</v>
      </c>
      <c r="Z303" s="158">
        <f t="shared" si="226"/>
        <v>440</v>
      </c>
      <c r="AA303" s="158">
        <f t="shared" si="210"/>
        <v>455</v>
      </c>
      <c r="AC303" s="197">
        <f t="shared" si="216"/>
        <v>0</v>
      </c>
      <c r="AE303" s="202"/>
      <c r="AF303" s="203"/>
      <c r="AJ303" s="157">
        <f t="shared" ref="AJ303:AJ366" si="233">ROUNDDOWN(T303,0)</f>
        <v>11</v>
      </c>
      <c r="AK303" s="157">
        <f t="shared" ref="AK303:AK366" si="234">+T303-AJ303</f>
        <v>0.75</v>
      </c>
      <c r="AL303" s="197">
        <f t="shared" si="211"/>
        <v>9</v>
      </c>
      <c r="AN303" s="197">
        <f t="shared" si="217"/>
        <v>13.17</v>
      </c>
      <c r="AO303" s="197">
        <f t="shared" si="213"/>
        <v>144.87</v>
      </c>
      <c r="AP303" s="197">
        <f t="shared" si="218"/>
        <v>0.75</v>
      </c>
      <c r="AQ303" s="197">
        <f t="shared" si="219"/>
        <v>9.8774999999999995</v>
      </c>
      <c r="AR303" s="197">
        <f t="shared" si="220"/>
        <v>154.7475</v>
      </c>
      <c r="AS303" s="197">
        <f t="shared" si="221"/>
        <v>17.194166666666668</v>
      </c>
      <c r="AT303" s="197">
        <f t="shared" si="197"/>
        <v>0</v>
      </c>
      <c r="AU303" s="204">
        <f t="shared" si="198"/>
        <v>0</v>
      </c>
      <c r="AV303" s="197">
        <f t="shared" ref="AV303:AV366" si="235">ROUNDUP(+AU303*110%,1)</f>
        <v>0</v>
      </c>
      <c r="AX303" s="169" t="s">
        <v>61</v>
      </c>
      <c r="AY303" s="205">
        <v>32.549999999999997</v>
      </c>
      <c r="AZ303" s="196" t="s">
        <v>2</v>
      </c>
      <c r="BA303" s="169">
        <v>13.17</v>
      </c>
      <c r="BB303" s="197">
        <v>18</v>
      </c>
      <c r="BC303" s="197">
        <v>3</v>
      </c>
      <c r="BD303" s="197">
        <f t="shared" si="214"/>
        <v>21</v>
      </c>
    </row>
    <row r="304" spans="1:56" s="197" customFormat="1" ht="27" hidden="1" customHeight="1" thickTop="1" thickBot="1">
      <c r="A304" s="169"/>
      <c r="B304" s="205"/>
      <c r="C304" s="196" t="s">
        <v>3</v>
      </c>
      <c r="D304" s="197" t="s">
        <v>256</v>
      </c>
      <c r="E304" s="188">
        <f t="shared" si="227"/>
        <v>10</v>
      </c>
      <c r="F304" s="188">
        <f t="shared" si="228"/>
        <v>3</v>
      </c>
      <c r="G304" s="197">
        <f t="shared" si="212"/>
        <v>13.67</v>
      </c>
      <c r="H304" s="198">
        <f t="shared" si="208"/>
        <v>0</v>
      </c>
      <c r="I304" s="199">
        <f t="shared" si="222"/>
        <v>44</v>
      </c>
      <c r="J304" s="200">
        <f t="shared" si="223"/>
        <v>10</v>
      </c>
      <c r="K304" s="192">
        <f t="shared" si="229"/>
        <v>440</v>
      </c>
      <c r="L304" s="213">
        <v>15</v>
      </c>
      <c r="M304" s="201">
        <f t="shared" ref="M304:M367" si="236">IF($Q$43&gt;N304,0,(+L304+K304+H304))</f>
        <v>455</v>
      </c>
      <c r="N304" s="169">
        <v>12</v>
      </c>
      <c r="O304" s="197">
        <v>0</v>
      </c>
      <c r="P304" s="157">
        <v>0.25</v>
      </c>
      <c r="Q304" s="157">
        <f t="shared" si="215"/>
        <v>0.25</v>
      </c>
      <c r="R304" s="197">
        <f t="shared" si="224"/>
        <v>10</v>
      </c>
      <c r="S304" s="197">
        <f t="shared" si="230"/>
        <v>0</v>
      </c>
      <c r="T304" s="157">
        <f t="shared" si="231"/>
        <v>10.25</v>
      </c>
      <c r="U304" s="197">
        <f t="shared" ref="U304:U367" si="237">+T304*N304</f>
        <v>123</v>
      </c>
      <c r="V304" s="197">
        <f t="shared" si="225"/>
        <v>44</v>
      </c>
      <c r="W304" s="197">
        <f t="shared" si="232"/>
        <v>13.67</v>
      </c>
      <c r="X304" s="158">
        <f t="shared" ref="X304:X367" si="238">+W304*B304</f>
        <v>0</v>
      </c>
      <c r="Y304" s="158">
        <v>15</v>
      </c>
      <c r="Z304" s="158">
        <f t="shared" si="226"/>
        <v>440</v>
      </c>
      <c r="AA304" s="158">
        <f t="shared" ref="AA304:AA367" si="239">+Z304+Y304+X304</f>
        <v>455</v>
      </c>
      <c r="AC304" s="197">
        <f t="shared" si="216"/>
        <v>0</v>
      </c>
      <c r="AE304" s="202"/>
      <c r="AF304" s="203"/>
      <c r="AJ304" s="157">
        <f t="shared" si="233"/>
        <v>10</v>
      </c>
      <c r="AK304" s="157">
        <f t="shared" si="234"/>
        <v>0.25</v>
      </c>
      <c r="AL304" s="197">
        <f t="shared" si="211"/>
        <v>3</v>
      </c>
      <c r="AN304" s="197">
        <f t="shared" si="217"/>
        <v>12</v>
      </c>
      <c r="AO304" s="197">
        <f t="shared" si="213"/>
        <v>120</v>
      </c>
      <c r="AP304" s="197">
        <f t="shared" si="218"/>
        <v>0.25</v>
      </c>
      <c r="AQ304" s="197">
        <f t="shared" si="219"/>
        <v>3</v>
      </c>
      <c r="AR304" s="197">
        <f t="shared" si="220"/>
        <v>123</v>
      </c>
      <c r="AS304" s="197">
        <f t="shared" si="221"/>
        <v>13.666666666666666</v>
      </c>
      <c r="AT304" s="197">
        <f t="shared" ref="AT304:AT367" si="240">+A304</f>
        <v>0</v>
      </c>
      <c r="AU304" s="204">
        <f t="shared" ref="AU304:AU367" si="241">+B304</f>
        <v>0</v>
      </c>
      <c r="AV304" s="197">
        <f t="shared" si="235"/>
        <v>0</v>
      </c>
      <c r="AX304" s="169" t="s">
        <v>62</v>
      </c>
      <c r="AY304" s="205">
        <v>21.95</v>
      </c>
      <c r="AZ304" s="196" t="s">
        <v>3</v>
      </c>
      <c r="BA304" s="169">
        <v>12</v>
      </c>
      <c r="BB304" s="197">
        <v>0</v>
      </c>
      <c r="BC304" s="197">
        <v>3</v>
      </c>
      <c r="BD304" s="197">
        <f t="shared" si="214"/>
        <v>3</v>
      </c>
    </row>
    <row r="305" spans="1:56" s="197" customFormat="1" ht="27" hidden="1" customHeight="1" thickTop="1" thickBot="1">
      <c r="A305" s="169"/>
      <c r="B305" s="205"/>
      <c r="C305" s="196" t="s">
        <v>3</v>
      </c>
      <c r="D305" s="197" t="s">
        <v>256</v>
      </c>
      <c r="E305" s="188">
        <f t="shared" si="227"/>
        <v>10</v>
      </c>
      <c r="F305" s="188">
        <f t="shared" si="228"/>
        <v>6</v>
      </c>
      <c r="G305" s="197">
        <f t="shared" si="212"/>
        <v>14</v>
      </c>
      <c r="H305" s="198">
        <f t="shared" si="208"/>
        <v>0</v>
      </c>
      <c r="I305" s="199">
        <f t="shared" si="222"/>
        <v>44</v>
      </c>
      <c r="J305" s="200">
        <f t="shared" si="223"/>
        <v>10</v>
      </c>
      <c r="K305" s="192">
        <f t="shared" si="229"/>
        <v>440</v>
      </c>
      <c r="L305" s="213">
        <v>15</v>
      </c>
      <c r="M305" s="201">
        <f t="shared" si="236"/>
        <v>455</v>
      </c>
      <c r="N305" s="169">
        <v>12</v>
      </c>
      <c r="O305" s="197">
        <v>3</v>
      </c>
      <c r="P305" s="157">
        <v>0.25</v>
      </c>
      <c r="Q305" s="157">
        <f t="shared" si="215"/>
        <v>0.5</v>
      </c>
      <c r="R305" s="197">
        <f t="shared" si="224"/>
        <v>10</v>
      </c>
      <c r="S305" s="197">
        <f t="shared" si="230"/>
        <v>0</v>
      </c>
      <c r="T305" s="157">
        <f t="shared" si="231"/>
        <v>10.5</v>
      </c>
      <c r="U305" s="197">
        <f t="shared" si="237"/>
        <v>126</v>
      </c>
      <c r="V305" s="197">
        <f t="shared" si="225"/>
        <v>44</v>
      </c>
      <c r="W305" s="197">
        <f t="shared" si="232"/>
        <v>14</v>
      </c>
      <c r="X305" s="158">
        <f t="shared" si="238"/>
        <v>0</v>
      </c>
      <c r="Y305" s="158">
        <v>15</v>
      </c>
      <c r="Z305" s="158">
        <f t="shared" si="226"/>
        <v>440</v>
      </c>
      <c r="AA305" s="158">
        <f t="shared" si="239"/>
        <v>455</v>
      </c>
      <c r="AC305" s="197">
        <f t="shared" si="216"/>
        <v>0</v>
      </c>
      <c r="AE305" s="202"/>
      <c r="AF305" s="203"/>
      <c r="AJ305" s="157">
        <f t="shared" si="233"/>
        <v>10</v>
      </c>
      <c r="AK305" s="157">
        <f t="shared" si="234"/>
        <v>0.5</v>
      </c>
      <c r="AL305" s="197">
        <f t="shared" si="211"/>
        <v>6</v>
      </c>
      <c r="AN305" s="197">
        <f t="shared" si="217"/>
        <v>12</v>
      </c>
      <c r="AO305" s="197">
        <f t="shared" si="213"/>
        <v>120</v>
      </c>
      <c r="AP305" s="197">
        <f t="shared" si="218"/>
        <v>0.5</v>
      </c>
      <c r="AQ305" s="197">
        <f t="shared" si="219"/>
        <v>6</v>
      </c>
      <c r="AR305" s="197">
        <f t="shared" si="220"/>
        <v>126</v>
      </c>
      <c r="AS305" s="197">
        <f t="shared" si="221"/>
        <v>14</v>
      </c>
      <c r="AT305" s="197">
        <f t="shared" si="240"/>
        <v>0</v>
      </c>
      <c r="AU305" s="204">
        <f t="shared" si="241"/>
        <v>0</v>
      </c>
      <c r="AV305" s="197">
        <f t="shared" si="235"/>
        <v>0</v>
      </c>
      <c r="AX305" s="169" t="s">
        <v>63</v>
      </c>
      <c r="AY305" s="205">
        <v>41.6</v>
      </c>
      <c r="AZ305" s="196" t="s">
        <v>3</v>
      </c>
      <c r="BA305" s="169">
        <v>12</v>
      </c>
      <c r="BB305" s="197">
        <v>3</v>
      </c>
      <c r="BC305" s="197">
        <v>3</v>
      </c>
      <c r="BD305" s="197">
        <f t="shared" si="214"/>
        <v>6</v>
      </c>
    </row>
    <row r="306" spans="1:56" s="197" customFormat="1" ht="27" hidden="1" customHeight="1" thickTop="1" thickBot="1">
      <c r="A306" s="169"/>
      <c r="B306" s="205"/>
      <c r="C306" s="196" t="s">
        <v>3</v>
      </c>
      <c r="D306" s="197" t="s">
        <v>256</v>
      </c>
      <c r="E306" s="188">
        <f t="shared" si="227"/>
        <v>11</v>
      </c>
      <c r="F306" s="188">
        <f t="shared" si="228"/>
        <v>3</v>
      </c>
      <c r="G306" s="197">
        <f t="shared" si="212"/>
        <v>15</v>
      </c>
      <c r="H306" s="198">
        <f t="shared" ref="H306:H369" si="242">ROUND(+G306*B306,2)</f>
        <v>0</v>
      </c>
      <c r="I306" s="199">
        <f t="shared" si="222"/>
        <v>44</v>
      </c>
      <c r="J306" s="200">
        <f t="shared" si="223"/>
        <v>10</v>
      </c>
      <c r="K306" s="192">
        <f t="shared" si="229"/>
        <v>440</v>
      </c>
      <c r="L306" s="213">
        <v>15</v>
      </c>
      <c r="M306" s="201">
        <f t="shared" si="236"/>
        <v>455</v>
      </c>
      <c r="N306" s="169">
        <v>12</v>
      </c>
      <c r="O306" s="197">
        <v>12</v>
      </c>
      <c r="P306" s="157">
        <v>0.25</v>
      </c>
      <c r="Q306" s="157">
        <f t="shared" si="215"/>
        <v>1.25</v>
      </c>
      <c r="R306" s="197">
        <f t="shared" si="224"/>
        <v>10</v>
      </c>
      <c r="S306" s="197">
        <f t="shared" si="230"/>
        <v>0</v>
      </c>
      <c r="T306" s="157">
        <f t="shared" si="231"/>
        <v>11.25</v>
      </c>
      <c r="U306" s="197">
        <f t="shared" si="237"/>
        <v>135</v>
      </c>
      <c r="V306" s="197">
        <f t="shared" si="225"/>
        <v>44</v>
      </c>
      <c r="W306" s="197">
        <f t="shared" si="232"/>
        <v>15</v>
      </c>
      <c r="X306" s="158">
        <f t="shared" si="238"/>
        <v>0</v>
      </c>
      <c r="Y306" s="158">
        <v>15</v>
      </c>
      <c r="Z306" s="158">
        <f t="shared" si="226"/>
        <v>440</v>
      </c>
      <c r="AA306" s="158">
        <f t="shared" si="239"/>
        <v>455</v>
      </c>
      <c r="AC306" s="197">
        <f t="shared" si="216"/>
        <v>0</v>
      </c>
      <c r="AE306" s="202"/>
      <c r="AF306" s="203"/>
      <c r="AJ306" s="157">
        <f t="shared" si="233"/>
        <v>11</v>
      </c>
      <c r="AK306" s="157">
        <f t="shared" si="234"/>
        <v>0.25</v>
      </c>
      <c r="AL306" s="197">
        <f t="shared" ref="AL306:AL369" si="243">ROUND(12*AK306,0)</f>
        <v>3</v>
      </c>
      <c r="AN306" s="197">
        <f t="shared" si="217"/>
        <v>12</v>
      </c>
      <c r="AO306" s="197">
        <f t="shared" si="213"/>
        <v>132</v>
      </c>
      <c r="AP306" s="197">
        <f t="shared" si="218"/>
        <v>0.25</v>
      </c>
      <c r="AQ306" s="197">
        <f t="shared" si="219"/>
        <v>3</v>
      </c>
      <c r="AR306" s="197">
        <f t="shared" si="220"/>
        <v>135</v>
      </c>
      <c r="AS306" s="197">
        <f t="shared" si="221"/>
        <v>15</v>
      </c>
      <c r="AT306" s="197">
        <f t="shared" si="240"/>
        <v>0</v>
      </c>
      <c r="AU306" s="204">
        <f t="shared" si="241"/>
        <v>0</v>
      </c>
      <c r="AV306" s="197">
        <f t="shared" si="235"/>
        <v>0</v>
      </c>
      <c r="AX306" s="169" t="s">
        <v>64</v>
      </c>
      <c r="AY306" s="205">
        <v>34.75</v>
      </c>
      <c r="AZ306" s="196" t="s">
        <v>3</v>
      </c>
      <c r="BA306" s="169">
        <v>12</v>
      </c>
      <c r="BB306" s="197">
        <v>12</v>
      </c>
      <c r="BC306" s="197">
        <v>3</v>
      </c>
      <c r="BD306" s="197">
        <f t="shared" si="214"/>
        <v>15</v>
      </c>
    </row>
    <row r="307" spans="1:56" s="197" customFormat="1" ht="27" hidden="1" customHeight="1" thickTop="1" thickBot="1">
      <c r="A307" s="169"/>
      <c r="B307" s="205"/>
      <c r="C307" s="196" t="s">
        <v>2</v>
      </c>
      <c r="D307" s="197" t="s">
        <v>256</v>
      </c>
      <c r="E307" s="188">
        <f t="shared" si="227"/>
        <v>10</v>
      </c>
      <c r="F307" s="188">
        <f t="shared" si="228"/>
        <v>9</v>
      </c>
      <c r="G307" s="197">
        <f t="shared" ref="G307:G370" si="244">ROUNDUP(+AS307,2)</f>
        <v>15.74</v>
      </c>
      <c r="H307" s="198">
        <f t="shared" si="242"/>
        <v>0</v>
      </c>
      <c r="I307" s="199">
        <f t="shared" si="222"/>
        <v>44</v>
      </c>
      <c r="J307" s="200">
        <f t="shared" si="223"/>
        <v>10</v>
      </c>
      <c r="K307" s="192">
        <f t="shared" si="229"/>
        <v>440</v>
      </c>
      <c r="L307" s="213">
        <v>15</v>
      </c>
      <c r="M307" s="201">
        <f t="shared" si="236"/>
        <v>455</v>
      </c>
      <c r="N307" s="169">
        <v>13.17</v>
      </c>
      <c r="O307" s="197">
        <v>6</v>
      </c>
      <c r="P307" s="157">
        <v>0.25</v>
      </c>
      <c r="Q307" s="157">
        <f t="shared" si="215"/>
        <v>0.75</v>
      </c>
      <c r="R307" s="197">
        <f t="shared" si="224"/>
        <v>10</v>
      </c>
      <c r="S307" s="197">
        <f t="shared" si="230"/>
        <v>0</v>
      </c>
      <c r="T307" s="157">
        <f t="shared" si="231"/>
        <v>10.75</v>
      </c>
      <c r="U307" s="197">
        <f t="shared" si="237"/>
        <v>141.57749999999999</v>
      </c>
      <c r="V307" s="197">
        <f t="shared" si="225"/>
        <v>44</v>
      </c>
      <c r="W307" s="197">
        <f t="shared" si="232"/>
        <v>15.73</v>
      </c>
      <c r="X307" s="158">
        <f t="shared" si="238"/>
        <v>0</v>
      </c>
      <c r="Y307" s="158">
        <v>15</v>
      </c>
      <c r="Z307" s="158">
        <f t="shared" si="226"/>
        <v>440</v>
      </c>
      <c r="AA307" s="158">
        <f t="shared" si="239"/>
        <v>455</v>
      </c>
      <c r="AC307" s="197">
        <f t="shared" si="216"/>
        <v>0</v>
      </c>
      <c r="AE307" s="202"/>
      <c r="AF307" s="203"/>
      <c r="AJ307" s="157">
        <f t="shared" si="233"/>
        <v>10</v>
      </c>
      <c r="AK307" s="157">
        <f t="shared" si="234"/>
        <v>0.75</v>
      </c>
      <c r="AL307" s="197">
        <f t="shared" si="243"/>
        <v>9</v>
      </c>
      <c r="AN307" s="197">
        <f t="shared" si="217"/>
        <v>13.17</v>
      </c>
      <c r="AO307" s="197">
        <f t="shared" ref="AO307:AO370" si="245">+AJ307*AN307</f>
        <v>131.69999999999999</v>
      </c>
      <c r="AP307" s="197">
        <f t="shared" si="218"/>
        <v>0.75</v>
      </c>
      <c r="AQ307" s="197">
        <f t="shared" si="219"/>
        <v>9.8774999999999995</v>
      </c>
      <c r="AR307" s="197">
        <f t="shared" si="220"/>
        <v>141.57749999999999</v>
      </c>
      <c r="AS307" s="197">
        <f t="shared" si="221"/>
        <v>15.730833333333331</v>
      </c>
      <c r="AT307" s="197">
        <f t="shared" si="240"/>
        <v>0</v>
      </c>
      <c r="AU307" s="204">
        <f t="shared" si="241"/>
        <v>0</v>
      </c>
      <c r="AV307" s="197">
        <f t="shared" si="235"/>
        <v>0</v>
      </c>
      <c r="AX307" s="169" t="s">
        <v>105</v>
      </c>
      <c r="AY307" s="207">
        <v>30.75</v>
      </c>
      <c r="AZ307" s="196" t="s">
        <v>2</v>
      </c>
      <c r="BA307" s="169">
        <v>13.17</v>
      </c>
      <c r="BB307" s="197">
        <v>6</v>
      </c>
      <c r="BC307" s="197">
        <v>3</v>
      </c>
      <c r="BD307" s="197">
        <f t="shared" ref="BD307:BD370" si="246">+BC307+BB307</f>
        <v>9</v>
      </c>
    </row>
    <row r="308" spans="1:56" s="197" customFormat="1" ht="27" hidden="1" customHeight="1" thickTop="1" thickBot="1">
      <c r="A308" s="169"/>
      <c r="B308" s="205"/>
      <c r="C308" s="196" t="s">
        <v>66</v>
      </c>
      <c r="D308" s="197" t="s">
        <v>256</v>
      </c>
      <c r="E308" s="188">
        <f t="shared" si="227"/>
        <v>10</v>
      </c>
      <c r="F308" s="188">
        <f t="shared" si="228"/>
        <v>3</v>
      </c>
      <c r="G308" s="197">
        <f t="shared" si="244"/>
        <v>7.5</v>
      </c>
      <c r="H308" s="198">
        <f t="shared" si="242"/>
        <v>0</v>
      </c>
      <c r="I308" s="199">
        <f t="shared" si="222"/>
        <v>44</v>
      </c>
      <c r="J308" s="200">
        <f t="shared" si="223"/>
        <v>10</v>
      </c>
      <c r="K308" s="192">
        <f t="shared" si="229"/>
        <v>440</v>
      </c>
      <c r="L308" s="213">
        <v>15</v>
      </c>
      <c r="M308" s="201">
        <f t="shared" si="236"/>
        <v>0</v>
      </c>
      <c r="N308" s="197">
        <v>6.5839999999999996</v>
      </c>
      <c r="O308" s="197">
        <v>0</v>
      </c>
      <c r="P308" s="157">
        <v>0.25</v>
      </c>
      <c r="Q308" s="157">
        <f t="shared" ref="Q308:Q371" si="247">+O308/12+P308</f>
        <v>0.25</v>
      </c>
      <c r="R308" s="197">
        <f t="shared" si="224"/>
        <v>10</v>
      </c>
      <c r="S308" s="197">
        <f t="shared" si="230"/>
        <v>0</v>
      </c>
      <c r="T308" s="157">
        <f t="shared" si="231"/>
        <v>10.25</v>
      </c>
      <c r="U308" s="197">
        <f t="shared" si="237"/>
        <v>67.48599999999999</v>
      </c>
      <c r="V308" s="197">
        <f t="shared" si="225"/>
        <v>44</v>
      </c>
      <c r="W308" s="197">
        <f t="shared" si="232"/>
        <v>7.5</v>
      </c>
      <c r="X308" s="158">
        <f t="shared" si="238"/>
        <v>0</v>
      </c>
      <c r="Y308" s="158">
        <v>15</v>
      </c>
      <c r="Z308" s="158">
        <f t="shared" si="226"/>
        <v>440</v>
      </c>
      <c r="AA308" s="158">
        <f t="shared" si="239"/>
        <v>455</v>
      </c>
      <c r="AC308" s="197">
        <f t="shared" si="216"/>
        <v>0</v>
      </c>
      <c r="AE308" s="202"/>
      <c r="AF308" s="203"/>
      <c r="AJ308" s="157">
        <f t="shared" si="233"/>
        <v>10</v>
      </c>
      <c r="AK308" s="157">
        <f t="shared" si="234"/>
        <v>0.25</v>
      </c>
      <c r="AL308" s="197">
        <f t="shared" si="243"/>
        <v>3</v>
      </c>
      <c r="AN308" s="197">
        <v>6.5830000000000002</v>
      </c>
      <c r="AO308" s="197">
        <f t="shared" si="245"/>
        <v>65.83</v>
      </c>
      <c r="AP308" s="197">
        <f t="shared" si="218"/>
        <v>0.25</v>
      </c>
      <c r="AQ308" s="197">
        <f t="shared" si="219"/>
        <v>1.64575</v>
      </c>
      <c r="AR308" s="197">
        <f t="shared" si="220"/>
        <v>67.475750000000005</v>
      </c>
      <c r="AS308" s="197">
        <f t="shared" si="221"/>
        <v>7.4973055555555561</v>
      </c>
      <c r="AT308" s="197">
        <f t="shared" si="240"/>
        <v>0</v>
      </c>
      <c r="AU308" s="204">
        <f t="shared" si="241"/>
        <v>0</v>
      </c>
      <c r="AV308" s="197">
        <f t="shared" si="235"/>
        <v>0</v>
      </c>
      <c r="AX308" s="169" t="s">
        <v>65</v>
      </c>
      <c r="AY308" s="205">
        <v>39.5</v>
      </c>
      <c r="AZ308" s="196" t="s">
        <v>66</v>
      </c>
      <c r="BA308" s="197">
        <v>6.5830000000000002</v>
      </c>
      <c r="BB308" s="197">
        <v>0</v>
      </c>
      <c r="BC308" s="197">
        <v>3</v>
      </c>
      <c r="BD308" s="197">
        <f t="shared" si="246"/>
        <v>3</v>
      </c>
    </row>
    <row r="309" spans="1:56" s="197" customFormat="1" ht="27" hidden="1" customHeight="1" thickTop="1" thickBot="1">
      <c r="A309" s="169"/>
      <c r="B309" s="205"/>
      <c r="C309" s="196" t="s">
        <v>3</v>
      </c>
      <c r="D309" s="197" t="s">
        <v>256</v>
      </c>
      <c r="E309" s="188">
        <f t="shared" si="227"/>
        <v>10</v>
      </c>
      <c r="F309" s="188">
        <f t="shared" si="228"/>
        <v>5</v>
      </c>
      <c r="G309" s="197">
        <f t="shared" si="244"/>
        <v>13.89</v>
      </c>
      <c r="H309" s="198">
        <f t="shared" si="242"/>
        <v>0</v>
      </c>
      <c r="I309" s="199">
        <f t="shared" si="222"/>
        <v>44</v>
      </c>
      <c r="J309" s="200">
        <f t="shared" si="223"/>
        <v>10</v>
      </c>
      <c r="K309" s="192">
        <f t="shared" si="229"/>
        <v>440</v>
      </c>
      <c r="L309" s="213">
        <v>15</v>
      </c>
      <c r="M309" s="201">
        <f t="shared" si="236"/>
        <v>455</v>
      </c>
      <c r="N309" s="169">
        <v>12</v>
      </c>
      <c r="O309" s="197">
        <v>2</v>
      </c>
      <c r="P309" s="157">
        <v>0.25</v>
      </c>
      <c r="Q309" s="157">
        <f t="shared" si="247"/>
        <v>0.41666666666666663</v>
      </c>
      <c r="R309" s="197">
        <f t="shared" si="224"/>
        <v>10</v>
      </c>
      <c r="S309" s="197">
        <f t="shared" si="230"/>
        <v>0</v>
      </c>
      <c r="T309" s="157">
        <f t="shared" si="231"/>
        <v>10.416666666666666</v>
      </c>
      <c r="U309" s="197">
        <f t="shared" si="237"/>
        <v>125</v>
      </c>
      <c r="V309" s="197">
        <f t="shared" si="225"/>
        <v>44</v>
      </c>
      <c r="W309" s="197">
        <f t="shared" si="232"/>
        <v>13.89</v>
      </c>
      <c r="X309" s="158">
        <f t="shared" si="238"/>
        <v>0</v>
      </c>
      <c r="Y309" s="158">
        <v>15</v>
      </c>
      <c r="Z309" s="158">
        <f t="shared" si="226"/>
        <v>440</v>
      </c>
      <c r="AA309" s="158">
        <f t="shared" si="239"/>
        <v>455</v>
      </c>
      <c r="AC309" s="197">
        <f t="shared" si="216"/>
        <v>0</v>
      </c>
      <c r="AE309" s="202"/>
      <c r="AF309" s="203"/>
      <c r="AJ309" s="157">
        <f t="shared" si="233"/>
        <v>10</v>
      </c>
      <c r="AK309" s="157">
        <f t="shared" si="234"/>
        <v>0.41666666666666607</v>
      </c>
      <c r="AL309" s="197">
        <f t="shared" si="243"/>
        <v>5</v>
      </c>
      <c r="AN309" s="197">
        <f t="shared" si="217"/>
        <v>12</v>
      </c>
      <c r="AO309" s="197">
        <f t="shared" si="245"/>
        <v>120</v>
      </c>
      <c r="AP309" s="197">
        <f t="shared" si="218"/>
        <v>0.41666666666666669</v>
      </c>
      <c r="AQ309" s="197">
        <f t="shared" si="219"/>
        <v>5</v>
      </c>
      <c r="AR309" s="197">
        <f t="shared" si="220"/>
        <v>125</v>
      </c>
      <c r="AS309" s="197">
        <f t="shared" si="221"/>
        <v>13.888888888888889</v>
      </c>
      <c r="AT309" s="197">
        <f t="shared" si="240"/>
        <v>0</v>
      </c>
      <c r="AU309" s="204">
        <f t="shared" si="241"/>
        <v>0</v>
      </c>
      <c r="AV309" s="197">
        <f t="shared" si="235"/>
        <v>0</v>
      </c>
      <c r="AX309" s="169" t="s">
        <v>67</v>
      </c>
      <c r="AY309" s="205">
        <v>77.55</v>
      </c>
      <c r="AZ309" s="196" t="s">
        <v>3</v>
      </c>
      <c r="BA309" s="169">
        <v>12</v>
      </c>
      <c r="BB309" s="197">
        <v>2</v>
      </c>
      <c r="BC309" s="197">
        <v>3</v>
      </c>
      <c r="BD309" s="197">
        <f t="shared" si="246"/>
        <v>5</v>
      </c>
    </row>
    <row r="310" spans="1:56" s="197" customFormat="1" ht="27" hidden="1" customHeight="1" thickTop="1" thickBot="1">
      <c r="A310" s="169"/>
      <c r="B310" s="205"/>
      <c r="C310" s="196" t="s">
        <v>2</v>
      </c>
      <c r="D310" s="197" t="s">
        <v>256</v>
      </c>
      <c r="E310" s="188">
        <f t="shared" si="227"/>
        <v>10</v>
      </c>
      <c r="F310" s="188">
        <f t="shared" si="228"/>
        <v>5</v>
      </c>
      <c r="G310" s="197">
        <f t="shared" si="244"/>
        <v>15.25</v>
      </c>
      <c r="H310" s="198">
        <f t="shared" si="242"/>
        <v>0</v>
      </c>
      <c r="I310" s="199">
        <f t="shared" si="222"/>
        <v>44</v>
      </c>
      <c r="J310" s="200">
        <f t="shared" si="223"/>
        <v>10</v>
      </c>
      <c r="K310" s="192">
        <f t="shared" si="229"/>
        <v>440</v>
      </c>
      <c r="L310" s="213">
        <v>15</v>
      </c>
      <c r="M310" s="201">
        <f t="shared" si="236"/>
        <v>455</v>
      </c>
      <c r="N310" s="169">
        <v>13.17</v>
      </c>
      <c r="O310" s="197">
        <v>2</v>
      </c>
      <c r="P310" s="157">
        <v>0.25</v>
      </c>
      <c r="Q310" s="157">
        <f t="shared" si="247"/>
        <v>0.41666666666666663</v>
      </c>
      <c r="R310" s="197">
        <f t="shared" si="224"/>
        <v>10</v>
      </c>
      <c r="S310" s="197">
        <f t="shared" si="230"/>
        <v>0</v>
      </c>
      <c r="T310" s="157">
        <f t="shared" si="231"/>
        <v>10.416666666666666</v>
      </c>
      <c r="U310" s="197">
        <f t="shared" si="237"/>
        <v>137.1875</v>
      </c>
      <c r="V310" s="197">
        <f t="shared" si="225"/>
        <v>44</v>
      </c>
      <c r="W310" s="197">
        <f t="shared" si="232"/>
        <v>15.24</v>
      </c>
      <c r="X310" s="158">
        <f t="shared" si="238"/>
        <v>0</v>
      </c>
      <c r="Y310" s="158">
        <v>15</v>
      </c>
      <c r="Z310" s="158">
        <f t="shared" si="226"/>
        <v>440</v>
      </c>
      <c r="AA310" s="158">
        <f t="shared" si="239"/>
        <v>455</v>
      </c>
      <c r="AC310" s="197">
        <f t="shared" si="216"/>
        <v>0</v>
      </c>
      <c r="AE310" s="202"/>
      <c r="AF310" s="203"/>
      <c r="AJ310" s="157">
        <f t="shared" si="233"/>
        <v>10</v>
      </c>
      <c r="AK310" s="157">
        <f t="shared" si="234"/>
        <v>0.41666666666666607</v>
      </c>
      <c r="AL310" s="197">
        <f t="shared" si="243"/>
        <v>5</v>
      </c>
      <c r="AN310" s="197">
        <f t="shared" si="217"/>
        <v>13.17</v>
      </c>
      <c r="AO310" s="197">
        <f t="shared" si="245"/>
        <v>131.69999999999999</v>
      </c>
      <c r="AP310" s="197">
        <f t="shared" si="218"/>
        <v>0.41666666666666669</v>
      </c>
      <c r="AQ310" s="197">
        <f t="shared" si="219"/>
        <v>5.4874999999999998</v>
      </c>
      <c r="AR310" s="197">
        <f t="shared" si="220"/>
        <v>137.1875</v>
      </c>
      <c r="AS310" s="197">
        <f t="shared" si="221"/>
        <v>15.243055555555555</v>
      </c>
      <c r="AT310" s="197">
        <f t="shared" si="240"/>
        <v>0</v>
      </c>
      <c r="AU310" s="204">
        <f t="shared" si="241"/>
        <v>0</v>
      </c>
      <c r="AV310" s="197">
        <f t="shared" si="235"/>
        <v>0</v>
      </c>
      <c r="AX310" s="169" t="s">
        <v>125</v>
      </c>
      <c r="AY310" s="207">
        <v>30.75</v>
      </c>
      <c r="AZ310" s="196" t="s">
        <v>2</v>
      </c>
      <c r="BA310" s="169">
        <v>13.17</v>
      </c>
      <c r="BB310" s="197">
        <v>2</v>
      </c>
      <c r="BC310" s="197">
        <v>3</v>
      </c>
      <c r="BD310" s="197">
        <f t="shared" si="246"/>
        <v>5</v>
      </c>
    </row>
    <row r="311" spans="1:56" s="197" customFormat="1" ht="27" hidden="1" customHeight="1" thickTop="1" thickBot="1">
      <c r="A311" s="169"/>
      <c r="B311" s="205"/>
      <c r="C311" s="196" t="s">
        <v>3</v>
      </c>
      <c r="D311" s="197" t="s">
        <v>256</v>
      </c>
      <c r="E311" s="188">
        <f t="shared" si="227"/>
        <v>10</v>
      </c>
      <c r="F311" s="188">
        <f t="shared" si="228"/>
        <v>3</v>
      </c>
      <c r="G311" s="197">
        <f t="shared" si="244"/>
        <v>13.67</v>
      </c>
      <c r="H311" s="198">
        <f t="shared" si="242"/>
        <v>0</v>
      </c>
      <c r="I311" s="199">
        <f t="shared" si="222"/>
        <v>44</v>
      </c>
      <c r="J311" s="200">
        <f t="shared" si="223"/>
        <v>10</v>
      </c>
      <c r="K311" s="192">
        <f t="shared" si="229"/>
        <v>440</v>
      </c>
      <c r="L311" s="213">
        <v>15</v>
      </c>
      <c r="M311" s="201">
        <f t="shared" si="236"/>
        <v>455</v>
      </c>
      <c r="N311" s="169">
        <v>12</v>
      </c>
      <c r="O311" s="197">
        <v>0</v>
      </c>
      <c r="P311" s="157">
        <v>0.25</v>
      </c>
      <c r="Q311" s="157">
        <f t="shared" si="247"/>
        <v>0.25</v>
      </c>
      <c r="R311" s="197">
        <f t="shared" si="224"/>
        <v>10</v>
      </c>
      <c r="S311" s="197">
        <f t="shared" si="230"/>
        <v>0</v>
      </c>
      <c r="T311" s="157">
        <f t="shared" si="231"/>
        <v>10.25</v>
      </c>
      <c r="U311" s="197">
        <f t="shared" si="237"/>
        <v>123</v>
      </c>
      <c r="V311" s="197">
        <f t="shared" si="225"/>
        <v>44</v>
      </c>
      <c r="W311" s="197">
        <f t="shared" si="232"/>
        <v>13.67</v>
      </c>
      <c r="X311" s="158">
        <f t="shared" si="238"/>
        <v>0</v>
      </c>
      <c r="Y311" s="158">
        <v>15</v>
      </c>
      <c r="Z311" s="158">
        <f t="shared" si="226"/>
        <v>440</v>
      </c>
      <c r="AA311" s="158">
        <f t="shared" si="239"/>
        <v>455</v>
      </c>
      <c r="AC311" s="197">
        <f t="shared" si="216"/>
        <v>0</v>
      </c>
      <c r="AE311" s="202"/>
      <c r="AF311" s="203"/>
      <c r="AJ311" s="157">
        <f t="shared" si="233"/>
        <v>10</v>
      </c>
      <c r="AK311" s="157">
        <f t="shared" si="234"/>
        <v>0.25</v>
      </c>
      <c r="AL311" s="197">
        <f t="shared" si="243"/>
        <v>3</v>
      </c>
      <c r="AN311" s="197">
        <f t="shared" si="217"/>
        <v>12</v>
      </c>
      <c r="AO311" s="197">
        <f t="shared" si="245"/>
        <v>120</v>
      </c>
      <c r="AP311" s="197">
        <f t="shared" si="218"/>
        <v>0.25</v>
      </c>
      <c r="AQ311" s="197">
        <f t="shared" si="219"/>
        <v>3</v>
      </c>
      <c r="AR311" s="197">
        <f t="shared" si="220"/>
        <v>123</v>
      </c>
      <c r="AS311" s="197">
        <f t="shared" si="221"/>
        <v>13.666666666666666</v>
      </c>
      <c r="AT311" s="197">
        <f t="shared" si="240"/>
        <v>0</v>
      </c>
      <c r="AU311" s="204">
        <f t="shared" si="241"/>
        <v>0</v>
      </c>
      <c r="AV311" s="197">
        <f t="shared" si="235"/>
        <v>0</v>
      </c>
      <c r="AX311" s="169" t="s">
        <v>68</v>
      </c>
      <c r="AY311" s="205">
        <v>57.8</v>
      </c>
      <c r="AZ311" s="196" t="s">
        <v>3</v>
      </c>
      <c r="BA311" s="169">
        <v>12</v>
      </c>
      <c r="BB311" s="197">
        <v>0</v>
      </c>
      <c r="BC311" s="197">
        <v>3</v>
      </c>
      <c r="BD311" s="197">
        <f t="shared" si="246"/>
        <v>3</v>
      </c>
    </row>
    <row r="312" spans="1:56" s="197" customFormat="1" ht="27" hidden="1" customHeight="1" thickTop="1" thickBot="1">
      <c r="A312" s="169"/>
      <c r="B312" s="205"/>
      <c r="C312" s="196" t="s">
        <v>3</v>
      </c>
      <c r="D312" s="197" t="s">
        <v>256</v>
      </c>
      <c r="E312" s="188">
        <f t="shared" si="227"/>
        <v>10</v>
      </c>
      <c r="F312" s="188">
        <f t="shared" si="228"/>
        <v>7</v>
      </c>
      <c r="G312" s="197">
        <f t="shared" si="244"/>
        <v>14.12</v>
      </c>
      <c r="H312" s="198">
        <f t="shared" si="242"/>
        <v>0</v>
      </c>
      <c r="I312" s="199">
        <f t="shared" si="222"/>
        <v>44</v>
      </c>
      <c r="J312" s="200">
        <f t="shared" si="223"/>
        <v>10</v>
      </c>
      <c r="K312" s="192">
        <f t="shared" si="229"/>
        <v>440</v>
      </c>
      <c r="L312" s="213">
        <v>15</v>
      </c>
      <c r="M312" s="201">
        <f t="shared" si="236"/>
        <v>455</v>
      </c>
      <c r="N312" s="169">
        <v>12</v>
      </c>
      <c r="O312" s="197">
        <v>4</v>
      </c>
      <c r="P312" s="157">
        <v>0.25</v>
      </c>
      <c r="Q312" s="157">
        <f t="shared" si="247"/>
        <v>0.58333333333333326</v>
      </c>
      <c r="R312" s="197">
        <f t="shared" si="224"/>
        <v>10</v>
      </c>
      <c r="S312" s="197">
        <f t="shared" si="230"/>
        <v>0</v>
      </c>
      <c r="T312" s="157">
        <f t="shared" si="231"/>
        <v>10.583333333333334</v>
      </c>
      <c r="U312" s="197">
        <f t="shared" si="237"/>
        <v>127</v>
      </c>
      <c r="V312" s="197">
        <f t="shared" si="225"/>
        <v>44</v>
      </c>
      <c r="W312" s="197">
        <f t="shared" si="232"/>
        <v>14.11</v>
      </c>
      <c r="X312" s="158">
        <f t="shared" si="238"/>
        <v>0</v>
      </c>
      <c r="Y312" s="158">
        <v>15</v>
      </c>
      <c r="Z312" s="158">
        <f t="shared" si="226"/>
        <v>440</v>
      </c>
      <c r="AA312" s="158">
        <f t="shared" si="239"/>
        <v>455</v>
      </c>
      <c r="AC312" s="197">
        <f t="shared" si="216"/>
        <v>0</v>
      </c>
      <c r="AE312" s="202"/>
      <c r="AF312" s="203"/>
      <c r="AJ312" s="157">
        <f t="shared" si="233"/>
        <v>10</v>
      </c>
      <c r="AK312" s="157">
        <f t="shared" si="234"/>
        <v>0.58333333333333393</v>
      </c>
      <c r="AL312" s="197">
        <f t="shared" si="243"/>
        <v>7</v>
      </c>
      <c r="AN312" s="197">
        <f t="shared" si="217"/>
        <v>12</v>
      </c>
      <c r="AO312" s="197">
        <f t="shared" si="245"/>
        <v>120</v>
      </c>
      <c r="AP312" s="197">
        <f t="shared" si="218"/>
        <v>0.58333333333333337</v>
      </c>
      <c r="AQ312" s="197">
        <f t="shared" si="219"/>
        <v>7</v>
      </c>
      <c r="AR312" s="197">
        <f t="shared" si="220"/>
        <v>127</v>
      </c>
      <c r="AS312" s="197">
        <f t="shared" si="221"/>
        <v>14.111111111111111</v>
      </c>
      <c r="AT312" s="197">
        <f t="shared" si="240"/>
        <v>0</v>
      </c>
      <c r="AU312" s="204">
        <f t="shared" si="241"/>
        <v>0</v>
      </c>
      <c r="AV312" s="197">
        <f t="shared" si="235"/>
        <v>0</v>
      </c>
      <c r="AX312" s="169" t="s">
        <v>98</v>
      </c>
      <c r="AY312" s="207">
        <v>79.7</v>
      </c>
      <c r="AZ312" s="196" t="s">
        <v>3</v>
      </c>
      <c r="BA312" s="169">
        <v>12</v>
      </c>
      <c r="BB312" s="197">
        <v>4</v>
      </c>
      <c r="BC312" s="197">
        <v>3</v>
      </c>
      <c r="BD312" s="197">
        <f t="shared" si="246"/>
        <v>7</v>
      </c>
    </row>
    <row r="313" spans="1:56" s="197" customFormat="1" ht="27" hidden="1" customHeight="1" thickTop="1" thickBot="1">
      <c r="A313" s="169"/>
      <c r="B313" s="205"/>
      <c r="C313" s="196" t="s">
        <v>2</v>
      </c>
      <c r="D313" s="197" t="s">
        <v>256</v>
      </c>
      <c r="E313" s="188">
        <f t="shared" si="227"/>
        <v>11</v>
      </c>
      <c r="F313" s="188">
        <f t="shared" si="228"/>
        <v>1</v>
      </c>
      <c r="G313" s="197">
        <f t="shared" si="244"/>
        <v>16.220000000000002</v>
      </c>
      <c r="H313" s="198">
        <f t="shared" si="242"/>
        <v>0</v>
      </c>
      <c r="I313" s="199">
        <f t="shared" si="222"/>
        <v>44</v>
      </c>
      <c r="J313" s="200">
        <f t="shared" si="223"/>
        <v>10</v>
      </c>
      <c r="K313" s="192">
        <f t="shared" si="229"/>
        <v>440</v>
      </c>
      <c r="L313" s="213">
        <v>15</v>
      </c>
      <c r="M313" s="201">
        <f t="shared" si="236"/>
        <v>455</v>
      </c>
      <c r="N313" s="169">
        <v>13.17</v>
      </c>
      <c r="O313" s="197">
        <v>10</v>
      </c>
      <c r="P313" s="157">
        <v>0.25</v>
      </c>
      <c r="Q313" s="157">
        <f t="shared" si="247"/>
        <v>1.0833333333333335</v>
      </c>
      <c r="R313" s="197">
        <f t="shared" si="224"/>
        <v>10</v>
      </c>
      <c r="S313" s="197">
        <f t="shared" si="230"/>
        <v>0</v>
      </c>
      <c r="T313" s="157">
        <f t="shared" si="231"/>
        <v>11.083333333333334</v>
      </c>
      <c r="U313" s="197">
        <f t="shared" si="237"/>
        <v>145.9675</v>
      </c>
      <c r="V313" s="197">
        <f t="shared" si="225"/>
        <v>44</v>
      </c>
      <c r="W313" s="197">
        <f t="shared" si="232"/>
        <v>16.22</v>
      </c>
      <c r="X313" s="158">
        <f t="shared" si="238"/>
        <v>0</v>
      </c>
      <c r="Y313" s="158">
        <v>15</v>
      </c>
      <c r="Z313" s="158">
        <f t="shared" si="226"/>
        <v>440</v>
      </c>
      <c r="AA313" s="158">
        <f t="shared" si="239"/>
        <v>455</v>
      </c>
      <c r="AC313" s="197">
        <f t="shared" si="216"/>
        <v>0</v>
      </c>
      <c r="AE313" s="202"/>
      <c r="AF313" s="203"/>
      <c r="AJ313" s="157">
        <f t="shared" si="233"/>
        <v>11</v>
      </c>
      <c r="AK313" s="157">
        <f t="shared" si="234"/>
        <v>8.3333333333333925E-2</v>
      </c>
      <c r="AL313" s="197">
        <f t="shared" si="243"/>
        <v>1</v>
      </c>
      <c r="AN313" s="197">
        <f t="shared" si="217"/>
        <v>13.17</v>
      </c>
      <c r="AO313" s="197">
        <f t="shared" si="245"/>
        <v>144.87</v>
      </c>
      <c r="AP313" s="197">
        <f t="shared" si="218"/>
        <v>8.3333333333333329E-2</v>
      </c>
      <c r="AQ313" s="197">
        <f t="shared" si="219"/>
        <v>1.0974999999999999</v>
      </c>
      <c r="AR313" s="197">
        <f t="shared" si="220"/>
        <v>145.9675</v>
      </c>
      <c r="AS313" s="197">
        <f t="shared" si="221"/>
        <v>16.218611111111112</v>
      </c>
      <c r="AT313" s="197">
        <f t="shared" si="240"/>
        <v>0</v>
      </c>
      <c r="AU313" s="204">
        <f t="shared" si="241"/>
        <v>0</v>
      </c>
      <c r="AV313" s="197">
        <f t="shared" si="235"/>
        <v>0</v>
      </c>
      <c r="AX313" s="169" t="s">
        <v>622</v>
      </c>
      <c r="AY313" s="207">
        <v>27.45</v>
      </c>
      <c r="AZ313" s="196" t="s">
        <v>2</v>
      </c>
      <c r="BA313" s="169">
        <v>13.17</v>
      </c>
      <c r="BB313" s="197">
        <v>10</v>
      </c>
      <c r="BC313" s="197">
        <v>3</v>
      </c>
      <c r="BD313" s="197">
        <f t="shared" si="246"/>
        <v>13</v>
      </c>
    </row>
    <row r="314" spans="1:56" s="197" customFormat="1" ht="27" hidden="1" customHeight="1" thickTop="1" thickBot="1">
      <c r="A314" s="169"/>
      <c r="B314" s="205"/>
      <c r="C314" s="196" t="s">
        <v>2</v>
      </c>
      <c r="D314" s="197" t="s">
        <v>256</v>
      </c>
      <c r="E314" s="188">
        <f t="shared" si="227"/>
        <v>10</v>
      </c>
      <c r="F314" s="188">
        <f t="shared" si="228"/>
        <v>8</v>
      </c>
      <c r="G314" s="197">
        <f t="shared" si="244"/>
        <v>15.61</v>
      </c>
      <c r="H314" s="198">
        <f t="shared" si="242"/>
        <v>0</v>
      </c>
      <c r="I314" s="199">
        <f t="shared" si="222"/>
        <v>44</v>
      </c>
      <c r="J314" s="200">
        <f t="shared" si="223"/>
        <v>10</v>
      </c>
      <c r="K314" s="192">
        <f t="shared" si="229"/>
        <v>440</v>
      </c>
      <c r="L314" s="213">
        <v>15</v>
      </c>
      <c r="M314" s="201">
        <f t="shared" si="236"/>
        <v>455</v>
      </c>
      <c r="N314" s="169">
        <v>13.17</v>
      </c>
      <c r="O314" s="197">
        <v>5</v>
      </c>
      <c r="P314" s="157">
        <v>0.25</v>
      </c>
      <c r="Q314" s="157">
        <f t="shared" si="247"/>
        <v>0.66666666666666674</v>
      </c>
      <c r="R314" s="197">
        <f t="shared" si="224"/>
        <v>10</v>
      </c>
      <c r="S314" s="197">
        <f t="shared" si="230"/>
        <v>0</v>
      </c>
      <c r="T314" s="157">
        <f t="shared" si="231"/>
        <v>10.666666666666666</v>
      </c>
      <c r="U314" s="197">
        <f t="shared" si="237"/>
        <v>140.47999999999999</v>
      </c>
      <c r="V314" s="197">
        <f t="shared" si="225"/>
        <v>44</v>
      </c>
      <c r="W314" s="197">
        <f t="shared" si="232"/>
        <v>15.61</v>
      </c>
      <c r="X314" s="158">
        <f t="shared" si="238"/>
        <v>0</v>
      </c>
      <c r="Y314" s="158">
        <v>15</v>
      </c>
      <c r="Z314" s="158">
        <f t="shared" si="226"/>
        <v>440</v>
      </c>
      <c r="AA314" s="158">
        <f t="shared" si="239"/>
        <v>455</v>
      </c>
      <c r="AC314" s="197">
        <f t="shared" si="216"/>
        <v>0</v>
      </c>
      <c r="AE314" s="202"/>
      <c r="AF314" s="203"/>
      <c r="AJ314" s="157">
        <f t="shared" si="233"/>
        <v>10</v>
      </c>
      <c r="AK314" s="157">
        <f t="shared" si="234"/>
        <v>0.66666666666666607</v>
      </c>
      <c r="AL314" s="197">
        <f t="shared" si="243"/>
        <v>8</v>
      </c>
      <c r="AN314" s="197">
        <f t="shared" si="217"/>
        <v>13.17</v>
      </c>
      <c r="AO314" s="197">
        <f t="shared" si="245"/>
        <v>131.69999999999999</v>
      </c>
      <c r="AP314" s="197">
        <f t="shared" si="218"/>
        <v>0.66666666666666663</v>
      </c>
      <c r="AQ314" s="197">
        <f t="shared" si="219"/>
        <v>8.7799999999999994</v>
      </c>
      <c r="AR314" s="197">
        <f t="shared" si="220"/>
        <v>140.47999999999999</v>
      </c>
      <c r="AS314" s="197">
        <f t="shared" si="221"/>
        <v>15.608888888888888</v>
      </c>
      <c r="AT314" s="197">
        <f t="shared" si="240"/>
        <v>0</v>
      </c>
      <c r="AU314" s="204">
        <f t="shared" si="241"/>
        <v>0</v>
      </c>
      <c r="AV314" s="197">
        <f t="shared" si="235"/>
        <v>0</v>
      </c>
      <c r="AX314" s="194" t="s">
        <v>229</v>
      </c>
      <c r="AY314" s="209">
        <v>30.75</v>
      </c>
      <c r="AZ314" s="196" t="s">
        <v>2</v>
      </c>
      <c r="BA314" s="169">
        <v>13.17</v>
      </c>
      <c r="BB314" s="197">
        <v>5</v>
      </c>
      <c r="BC314" s="197">
        <v>3</v>
      </c>
      <c r="BD314" s="197">
        <f t="shared" si="246"/>
        <v>8</v>
      </c>
    </row>
    <row r="315" spans="1:56" s="197" customFormat="1" ht="27" hidden="1" customHeight="1" thickTop="1" thickBot="1">
      <c r="A315" s="169"/>
      <c r="B315" s="205"/>
      <c r="C315" s="196" t="s">
        <v>2</v>
      </c>
      <c r="D315" s="197" t="s">
        <v>256</v>
      </c>
      <c r="E315" s="188">
        <f t="shared" si="227"/>
        <v>10</v>
      </c>
      <c r="F315" s="188">
        <f t="shared" si="228"/>
        <v>5</v>
      </c>
      <c r="G315" s="197">
        <f t="shared" si="244"/>
        <v>15.25</v>
      </c>
      <c r="H315" s="198">
        <f t="shared" si="242"/>
        <v>0</v>
      </c>
      <c r="I315" s="199">
        <f t="shared" si="222"/>
        <v>44</v>
      </c>
      <c r="J315" s="200">
        <f t="shared" si="223"/>
        <v>10</v>
      </c>
      <c r="K315" s="192">
        <f t="shared" si="229"/>
        <v>440</v>
      </c>
      <c r="L315" s="213">
        <v>15</v>
      </c>
      <c r="M315" s="201">
        <f t="shared" si="236"/>
        <v>455</v>
      </c>
      <c r="N315" s="169">
        <v>13.17</v>
      </c>
      <c r="O315" s="197">
        <v>2</v>
      </c>
      <c r="P315" s="157">
        <v>0.25</v>
      </c>
      <c r="Q315" s="157">
        <f t="shared" si="247"/>
        <v>0.41666666666666663</v>
      </c>
      <c r="R315" s="197">
        <f t="shared" si="224"/>
        <v>10</v>
      </c>
      <c r="S315" s="197">
        <f t="shared" si="230"/>
        <v>0</v>
      </c>
      <c r="T315" s="157">
        <f t="shared" si="231"/>
        <v>10.416666666666666</v>
      </c>
      <c r="U315" s="197">
        <f t="shared" si="237"/>
        <v>137.1875</v>
      </c>
      <c r="V315" s="197">
        <f t="shared" si="225"/>
        <v>44</v>
      </c>
      <c r="W315" s="197">
        <f t="shared" si="232"/>
        <v>15.24</v>
      </c>
      <c r="X315" s="158">
        <f t="shared" si="238"/>
        <v>0</v>
      </c>
      <c r="Y315" s="158">
        <v>15</v>
      </c>
      <c r="Z315" s="158">
        <f t="shared" si="226"/>
        <v>440</v>
      </c>
      <c r="AA315" s="158">
        <f t="shared" si="239"/>
        <v>455</v>
      </c>
      <c r="AC315" s="197">
        <f t="shared" si="216"/>
        <v>0</v>
      </c>
      <c r="AE315" s="202"/>
      <c r="AF315" s="203"/>
      <c r="AJ315" s="157">
        <f t="shared" si="233"/>
        <v>10</v>
      </c>
      <c r="AK315" s="157">
        <f t="shared" si="234"/>
        <v>0.41666666666666607</v>
      </c>
      <c r="AL315" s="197">
        <f t="shared" si="243"/>
        <v>5</v>
      </c>
      <c r="AN315" s="197">
        <f t="shared" si="217"/>
        <v>13.17</v>
      </c>
      <c r="AO315" s="197">
        <f t="shared" si="245"/>
        <v>131.69999999999999</v>
      </c>
      <c r="AP315" s="197">
        <f t="shared" si="218"/>
        <v>0.41666666666666669</v>
      </c>
      <c r="AQ315" s="197">
        <f t="shared" si="219"/>
        <v>5.4874999999999998</v>
      </c>
      <c r="AR315" s="197">
        <f t="shared" si="220"/>
        <v>137.1875</v>
      </c>
      <c r="AS315" s="197">
        <f t="shared" si="221"/>
        <v>15.243055555555555</v>
      </c>
      <c r="AT315" s="197">
        <f t="shared" si="240"/>
        <v>0</v>
      </c>
      <c r="AU315" s="204">
        <f t="shared" si="241"/>
        <v>0</v>
      </c>
      <c r="AV315" s="197">
        <f t="shared" si="235"/>
        <v>0</v>
      </c>
      <c r="AX315" s="169" t="s">
        <v>175</v>
      </c>
      <c r="AY315" s="207">
        <v>25.1</v>
      </c>
      <c r="AZ315" s="196" t="s">
        <v>2</v>
      </c>
      <c r="BA315" s="169">
        <v>13.17</v>
      </c>
      <c r="BB315" s="197">
        <v>2</v>
      </c>
      <c r="BC315" s="197">
        <v>3</v>
      </c>
      <c r="BD315" s="197">
        <f t="shared" si="246"/>
        <v>5</v>
      </c>
    </row>
    <row r="316" spans="1:56" s="197" customFormat="1" ht="27" hidden="1" customHeight="1" thickTop="1" thickBot="1">
      <c r="A316" s="169"/>
      <c r="B316" s="205"/>
      <c r="C316" s="196" t="s">
        <v>3</v>
      </c>
      <c r="D316" s="197" t="s">
        <v>256</v>
      </c>
      <c r="E316" s="188">
        <f t="shared" si="227"/>
        <v>11</v>
      </c>
      <c r="F316" s="188">
        <f t="shared" si="228"/>
        <v>9</v>
      </c>
      <c r="G316" s="197">
        <f t="shared" si="244"/>
        <v>15.67</v>
      </c>
      <c r="H316" s="198">
        <f t="shared" si="242"/>
        <v>0</v>
      </c>
      <c r="I316" s="199">
        <f t="shared" si="222"/>
        <v>44</v>
      </c>
      <c r="J316" s="200">
        <f t="shared" si="223"/>
        <v>10</v>
      </c>
      <c r="K316" s="192">
        <f t="shared" si="229"/>
        <v>440</v>
      </c>
      <c r="L316" s="213">
        <v>15</v>
      </c>
      <c r="M316" s="201">
        <f t="shared" si="236"/>
        <v>455</v>
      </c>
      <c r="N316" s="169">
        <v>12</v>
      </c>
      <c r="O316" s="197">
        <v>18</v>
      </c>
      <c r="P316" s="157">
        <v>0.25</v>
      </c>
      <c r="Q316" s="157">
        <f t="shared" si="247"/>
        <v>1.75</v>
      </c>
      <c r="R316" s="197">
        <f t="shared" si="224"/>
        <v>10</v>
      </c>
      <c r="S316" s="197">
        <f t="shared" si="230"/>
        <v>0</v>
      </c>
      <c r="T316" s="157">
        <f t="shared" si="231"/>
        <v>11.75</v>
      </c>
      <c r="U316" s="197">
        <f t="shared" si="237"/>
        <v>141</v>
      </c>
      <c r="V316" s="197">
        <f t="shared" si="225"/>
        <v>44</v>
      </c>
      <c r="W316" s="197">
        <f t="shared" si="232"/>
        <v>15.67</v>
      </c>
      <c r="X316" s="158">
        <f t="shared" si="238"/>
        <v>0</v>
      </c>
      <c r="Y316" s="158">
        <v>15</v>
      </c>
      <c r="Z316" s="158">
        <f t="shared" si="226"/>
        <v>440</v>
      </c>
      <c r="AA316" s="158">
        <f t="shared" si="239"/>
        <v>455</v>
      </c>
      <c r="AC316" s="197">
        <f t="shared" si="216"/>
        <v>0</v>
      </c>
      <c r="AE316" s="202"/>
      <c r="AF316" s="203"/>
      <c r="AJ316" s="157">
        <f t="shared" si="233"/>
        <v>11</v>
      </c>
      <c r="AK316" s="157">
        <f t="shared" si="234"/>
        <v>0.75</v>
      </c>
      <c r="AL316" s="197">
        <f t="shared" si="243"/>
        <v>9</v>
      </c>
      <c r="AN316" s="197">
        <f t="shared" si="217"/>
        <v>12</v>
      </c>
      <c r="AO316" s="197">
        <f t="shared" si="245"/>
        <v>132</v>
      </c>
      <c r="AP316" s="197">
        <f t="shared" si="218"/>
        <v>0.75</v>
      </c>
      <c r="AQ316" s="197">
        <f t="shared" si="219"/>
        <v>9</v>
      </c>
      <c r="AR316" s="197">
        <f t="shared" si="220"/>
        <v>141</v>
      </c>
      <c r="AS316" s="197">
        <f t="shared" si="221"/>
        <v>15.666666666666666</v>
      </c>
      <c r="AT316" s="197">
        <f t="shared" si="240"/>
        <v>0</v>
      </c>
      <c r="AU316" s="204">
        <f t="shared" si="241"/>
        <v>0</v>
      </c>
      <c r="AV316" s="197">
        <f t="shared" si="235"/>
        <v>0</v>
      </c>
      <c r="AX316" s="169" t="s">
        <v>69</v>
      </c>
      <c r="AY316" s="205">
        <v>92.5</v>
      </c>
      <c r="AZ316" s="196" t="s">
        <v>3</v>
      </c>
      <c r="BA316" s="169">
        <v>12</v>
      </c>
      <c r="BB316" s="197">
        <v>18</v>
      </c>
      <c r="BC316" s="197">
        <v>3</v>
      </c>
      <c r="BD316" s="197">
        <f t="shared" si="246"/>
        <v>21</v>
      </c>
    </row>
    <row r="317" spans="1:56" s="197" customFormat="1" ht="27" hidden="1" customHeight="1" thickTop="1" thickBot="1">
      <c r="A317" s="169"/>
      <c r="B317" s="205"/>
      <c r="C317" s="196" t="s">
        <v>2</v>
      </c>
      <c r="D317" s="197" t="s">
        <v>256</v>
      </c>
      <c r="E317" s="188">
        <f t="shared" si="227"/>
        <v>10</v>
      </c>
      <c r="F317" s="188">
        <f t="shared" si="228"/>
        <v>5</v>
      </c>
      <c r="G317" s="197">
        <f t="shared" si="244"/>
        <v>15.25</v>
      </c>
      <c r="H317" s="198">
        <f t="shared" si="242"/>
        <v>0</v>
      </c>
      <c r="I317" s="199">
        <f t="shared" si="222"/>
        <v>44</v>
      </c>
      <c r="J317" s="200">
        <f t="shared" si="223"/>
        <v>10</v>
      </c>
      <c r="K317" s="192">
        <f t="shared" si="229"/>
        <v>440</v>
      </c>
      <c r="L317" s="213">
        <v>15</v>
      </c>
      <c r="M317" s="201">
        <f t="shared" si="236"/>
        <v>455</v>
      </c>
      <c r="N317" s="169">
        <v>13.17</v>
      </c>
      <c r="O317" s="197">
        <v>2</v>
      </c>
      <c r="P317" s="157">
        <v>0.25</v>
      </c>
      <c r="Q317" s="157">
        <f t="shared" si="247"/>
        <v>0.41666666666666663</v>
      </c>
      <c r="R317" s="197">
        <f t="shared" si="224"/>
        <v>10</v>
      </c>
      <c r="S317" s="197">
        <f t="shared" si="230"/>
        <v>0</v>
      </c>
      <c r="T317" s="157">
        <f t="shared" si="231"/>
        <v>10.416666666666666</v>
      </c>
      <c r="U317" s="197">
        <f t="shared" si="237"/>
        <v>137.1875</v>
      </c>
      <c r="V317" s="197">
        <f t="shared" si="225"/>
        <v>44</v>
      </c>
      <c r="W317" s="197">
        <f t="shared" si="232"/>
        <v>15.24</v>
      </c>
      <c r="X317" s="158">
        <f t="shared" si="238"/>
        <v>0</v>
      </c>
      <c r="Y317" s="158">
        <v>15</v>
      </c>
      <c r="Z317" s="158">
        <f t="shared" si="226"/>
        <v>440</v>
      </c>
      <c r="AA317" s="158">
        <f t="shared" si="239"/>
        <v>455</v>
      </c>
      <c r="AC317" s="197">
        <f t="shared" si="216"/>
        <v>0</v>
      </c>
      <c r="AE317" s="202"/>
      <c r="AF317" s="203"/>
      <c r="AJ317" s="157">
        <f t="shared" si="233"/>
        <v>10</v>
      </c>
      <c r="AK317" s="157">
        <f t="shared" si="234"/>
        <v>0.41666666666666607</v>
      </c>
      <c r="AL317" s="197">
        <f t="shared" si="243"/>
        <v>5</v>
      </c>
      <c r="AN317" s="197">
        <f t="shared" si="217"/>
        <v>13.17</v>
      </c>
      <c r="AO317" s="197">
        <f t="shared" si="245"/>
        <v>131.69999999999999</v>
      </c>
      <c r="AP317" s="197">
        <f t="shared" si="218"/>
        <v>0.41666666666666669</v>
      </c>
      <c r="AQ317" s="197">
        <f t="shared" si="219"/>
        <v>5.4874999999999998</v>
      </c>
      <c r="AR317" s="197">
        <f t="shared" si="220"/>
        <v>137.1875</v>
      </c>
      <c r="AS317" s="197">
        <f t="shared" si="221"/>
        <v>15.243055555555555</v>
      </c>
      <c r="AT317" s="197">
        <f t="shared" si="240"/>
        <v>0</v>
      </c>
      <c r="AU317" s="204">
        <f t="shared" si="241"/>
        <v>0</v>
      </c>
      <c r="AV317" s="197">
        <f t="shared" si="235"/>
        <v>0</v>
      </c>
      <c r="AX317" s="169" t="s">
        <v>623</v>
      </c>
      <c r="AY317" s="205">
        <v>66.05</v>
      </c>
      <c r="AZ317" s="196" t="s">
        <v>2</v>
      </c>
      <c r="BA317" s="169">
        <v>13.17</v>
      </c>
      <c r="BB317" s="197">
        <v>2</v>
      </c>
      <c r="BC317" s="197">
        <v>3</v>
      </c>
      <c r="BD317" s="197">
        <f t="shared" si="246"/>
        <v>5</v>
      </c>
    </row>
    <row r="318" spans="1:56" s="197" customFormat="1" ht="27" hidden="1" customHeight="1" thickTop="1" thickBot="1">
      <c r="A318" s="169"/>
      <c r="B318" s="205"/>
      <c r="C318" s="196" t="s">
        <v>2</v>
      </c>
      <c r="D318" s="197" t="s">
        <v>256</v>
      </c>
      <c r="E318" s="188">
        <f t="shared" si="227"/>
        <v>11</v>
      </c>
      <c r="F318" s="188">
        <f t="shared" si="228"/>
        <v>1</v>
      </c>
      <c r="G318" s="197">
        <f t="shared" si="244"/>
        <v>16.220000000000002</v>
      </c>
      <c r="H318" s="198">
        <f t="shared" si="242"/>
        <v>0</v>
      </c>
      <c r="I318" s="199">
        <f t="shared" si="222"/>
        <v>44</v>
      </c>
      <c r="J318" s="200">
        <f t="shared" si="223"/>
        <v>10</v>
      </c>
      <c r="K318" s="192">
        <f t="shared" si="229"/>
        <v>440</v>
      </c>
      <c r="L318" s="213">
        <v>15</v>
      </c>
      <c r="M318" s="201">
        <f t="shared" si="236"/>
        <v>455</v>
      </c>
      <c r="N318" s="169">
        <v>13.17</v>
      </c>
      <c r="O318" s="197">
        <v>10</v>
      </c>
      <c r="P318" s="157">
        <v>0.25</v>
      </c>
      <c r="Q318" s="157">
        <f t="shared" si="247"/>
        <v>1.0833333333333335</v>
      </c>
      <c r="R318" s="197">
        <f t="shared" si="224"/>
        <v>10</v>
      </c>
      <c r="S318" s="197">
        <f t="shared" si="230"/>
        <v>0</v>
      </c>
      <c r="T318" s="157">
        <f t="shared" si="231"/>
        <v>11.083333333333334</v>
      </c>
      <c r="U318" s="197">
        <f t="shared" si="237"/>
        <v>145.9675</v>
      </c>
      <c r="V318" s="197">
        <f t="shared" si="225"/>
        <v>44</v>
      </c>
      <c r="W318" s="197">
        <f t="shared" si="232"/>
        <v>16.22</v>
      </c>
      <c r="X318" s="158">
        <f t="shared" si="238"/>
        <v>0</v>
      </c>
      <c r="Y318" s="158">
        <v>15</v>
      </c>
      <c r="Z318" s="158">
        <f t="shared" si="226"/>
        <v>440</v>
      </c>
      <c r="AA318" s="158">
        <f t="shared" si="239"/>
        <v>455</v>
      </c>
      <c r="AC318" s="197">
        <f t="shared" si="216"/>
        <v>0</v>
      </c>
      <c r="AE318" s="202"/>
      <c r="AF318" s="203"/>
      <c r="AJ318" s="157">
        <f t="shared" si="233"/>
        <v>11</v>
      </c>
      <c r="AK318" s="157">
        <f t="shared" si="234"/>
        <v>8.3333333333333925E-2</v>
      </c>
      <c r="AL318" s="197">
        <f t="shared" si="243"/>
        <v>1</v>
      </c>
      <c r="AN318" s="197">
        <f t="shared" si="217"/>
        <v>13.17</v>
      </c>
      <c r="AO318" s="197">
        <f t="shared" si="245"/>
        <v>144.87</v>
      </c>
      <c r="AP318" s="197">
        <f t="shared" si="218"/>
        <v>8.3333333333333329E-2</v>
      </c>
      <c r="AQ318" s="197">
        <f t="shared" si="219"/>
        <v>1.0974999999999999</v>
      </c>
      <c r="AR318" s="197">
        <f t="shared" si="220"/>
        <v>145.9675</v>
      </c>
      <c r="AS318" s="197">
        <f t="shared" si="221"/>
        <v>16.218611111111112</v>
      </c>
      <c r="AT318" s="197">
        <f t="shared" si="240"/>
        <v>0</v>
      </c>
      <c r="AU318" s="204">
        <f t="shared" si="241"/>
        <v>0</v>
      </c>
      <c r="AV318" s="197">
        <f t="shared" si="235"/>
        <v>0</v>
      </c>
      <c r="AX318" s="169" t="s">
        <v>624</v>
      </c>
      <c r="AY318" s="205">
        <v>88</v>
      </c>
      <c r="AZ318" s="196" t="s">
        <v>2</v>
      </c>
      <c r="BA318" s="169">
        <v>13.17</v>
      </c>
      <c r="BB318" s="197">
        <v>10</v>
      </c>
      <c r="BC318" s="197">
        <v>3</v>
      </c>
      <c r="BD318" s="197">
        <f t="shared" si="246"/>
        <v>13</v>
      </c>
    </row>
    <row r="319" spans="1:56" s="197" customFormat="1" ht="27" hidden="1" customHeight="1" thickTop="1" thickBot="1">
      <c r="A319" s="169"/>
      <c r="B319" s="205"/>
      <c r="C319" s="196" t="s">
        <v>3</v>
      </c>
      <c r="D319" s="197" t="s">
        <v>256</v>
      </c>
      <c r="E319" s="188">
        <f t="shared" si="227"/>
        <v>11</v>
      </c>
      <c r="F319" s="188">
        <f t="shared" si="228"/>
        <v>0</v>
      </c>
      <c r="G319" s="197">
        <f t="shared" si="244"/>
        <v>14.67</v>
      </c>
      <c r="H319" s="198">
        <f t="shared" si="242"/>
        <v>0</v>
      </c>
      <c r="I319" s="199">
        <f t="shared" si="222"/>
        <v>44</v>
      </c>
      <c r="J319" s="200">
        <f t="shared" si="223"/>
        <v>10</v>
      </c>
      <c r="K319" s="192">
        <f t="shared" si="229"/>
        <v>440</v>
      </c>
      <c r="L319" s="213">
        <v>15</v>
      </c>
      <c r="M319" s="201">
        <f t="shared" si="236"/>
        <v>455</v>
      </c>
      <c r="N319" s="169" t="s">
        <v>3</v>
      </c>
      <c r="O319" s="197">
        <v>9</v>
      </c>
      <c r="P319" s="157">
        <v>0.25</v>
      </c>
      <c r="Q319" s="157">
        <f t="shared" si="247"/>
        <v>1</v>
      </c>
      <c r="R319" s="197">
        <f t="shared" si="224"/>
        <v>10</v>
      </c>
      <c r="S319" s="197">
        <f t="shared" si="230"/>
        <v>0</v>
      </c>
      <c r="T319" s="157">
        <f t="shared" si="231"/>
        <v>11</v>
      </c>
      <c r="U319" s="197" t="e">
        <f t="shared" si="237"/>
        <v>#VALUE!</v>
      </c>
      <c r="V319" s="197">
        <f t="shared" si="225"/>
        <v>44</v>
      </c>
      <c r="W319" s="197" t="e">
        <f t="shared" si="232"/>
        <v>#VALUE!</v>
      </c>
      <c r="X319" s="158" t="e">
        <f t="shared" si="238"/>
        <v>#VALUE!</v>
      </c>
      <c r="Y319" s="158">
        <v>15</v>
      </c>
      <c r="Z319" s="158">
        <f t="shared" si="226"/>
        <v>440</v>
      </c>
      <c r="AA319" s="158" t="e">
        <f t="shared" si="239"/>
        <v>#VALUE!</v>
      </c>
      <c r="AC319" s="197">
        <f t="shared" si="216"/>
        <v>0</v>
      </c>
      <c r="AE319" s="202"/>
      <c r="AF319" s="203"/>
      <c r="AJ319" s="157">
        <f t="shared" si="233"/>
        <v>11</v>
      </c>
      <c r="AK319" s="157">
        <f t="shared" si="234"/>
        <v>0</v>
      </c>
      <c r="AL319" s="197">
        <f t="shared" si="243"/>
        <v>0</v>
      </c>
      <c r="AN319" s="197">
        <v>12</v>
      </c>
      <c r="AO319" s="197">
        <f t="shared" si="245"/>
        <v>132</v>
      </c>
      <c r="AP319" s="197">
        <f t="shared" si="218"/>
        <v>0</v>
      </c>
      <c r="AQ319" s="197">
        <f t="shared" si="219"/>
        <v>0</v>
      </c>
      <c r="AR319" s="197">
        <f t="shared" si="220"/>
        <v>132</v>
      </c>
      <c r="AS319" s="197">
        <f t="shared" si="221"/>
        <v>14.666666666666666</v>
      </c>
      <c r="AT319" s="197">
        <f t="shared" si="240"/>
        <v>0</v>
      </c>
      <c r="AU319" s="204">
        <f t="shared" si="241"/>
        <v>0</v>
      </c>
      <c r="AV319" s="197">
        <f t="shared" si="235"/>
        <v>0</v>
      </c>
      <c r="AX319" s="169" t="s">
        <v>625</v>
      </c>
      <c r="AY319" s="205">
        <v>88</v>
      </c>
      <c r="AZ319" s="196" t="s">
        <v>3</v>
      </c>
      <c r="BA319" s="169" t="s">
        <v>3</v>
      </c>
      <c r="BB319" s="197">
        <v>9</v>
      </c>
      <c r="BC319" s="197">
        <v>3</v>
      </c>
      <c r="BD319" s="197">
        <f t="shared" si="246"/>
        <v>12</v>
      </c>
    </row>
    <row r="320" spans="1:56" s="197" customFormat="1" ht="27" hidden="1" customHeight="1" thickTop="1" thickBot="1">
      <c r="A320" s="169"/>
      <c r="B320" s="205"/>
      <c r="C320" s="196" t="s">
        <v>48</v>
      </c>
      <c r="D320" s="197" t="s">
        <v>256</v>
      </c>
      <c r="E320" s="188">
        <f t="shared" si="227"/>
        <v>10</v>
      </c>
      <c r="F320" s="188">
        <f t="shared" si="228"/>
        <v>9</v>
      </c>
      <c r="G320" s="197">
        <f t="shared" si="244"/>
        <v>17.920000000000002</v>
      </c>
      <c r="H320" s="198">
        <f t="shared" si="242"/>
        <v>0</v>
      </c>
      <c r="I320" s="199">
        <f t="shared" si="222"/>
        <v>44</v>
      </c>
      <c r="J320" s="200">
        <f t="shared" si="223"/>
        <v>10</v>
      </c>
      <c r="K320" s="192">
        <f t="shared" si="229"/>
        <v>440</v>
      </c>
      <c r="L320" s="213">
        <v>15</v>
      </c>
      <c r="M320" s="201">
        <f t="shared" si="236"/>
        <v>455</v>
      </c>
      <c r="N320" s="169">
        <v>15</v>
      </c>
      <c r="O320" s="197">
        <v>6</v>
      </c>
      <c r="P320" s="157">
        <v>0.25</v>
      </c>
      <c r="Q320" s="157">
        <f t="shared" si="247"/>
        <v>0.75</v>
      </c>
      <c r="R320" s="197">
        <f t="shared" si="224"/>
        <v>10</v>
      </c>
      <c r="S320" s="197">
        <f t="shared" si="230"/>
        <v>0</v>
      </c>
      <c r="T320" s="157">
        <f t="shared" si="231"/>
        <v>10.75</v>
      </c>
      <c r="U320" s="197">
        <f t="shared" si="237"/>
        <v>161.25</v>
      </c>
      <c r="V320" s="197">
        <f t="shared" si="225"/>
        <v>44</v>
      </c>
      <c r="W320" s="197">
        <f t="shared" si="232"/>
        <v>17.920000000000002</v>
      </c>
      <c r="X320" s="158">
        <f t="shared" si="238"/>
        <v>0</v>
      </c>
      <c r="Y320" s="158">
        <v>15</v>
      </c>
      <c r="Z320" s="158">
        <f t="shared" si="226"/>
        <v>440</v>
      </c>
      <c r="AA320" s="158">
        <f t="shared" si="239"/>
        <v>455</v>
      </c>
      <c r="AC320" s="197">
        <f t="shared" si="216"/>
        <v>0</v>
      </c>
      <c r="AE320" s="202"/>
      <c r="AF320" s="203"/>
      <c r="AJ320" s="157">
        <f t="shared" si="233"/>
        <v>10</v>
      </c>
      <c r="AK320" s="157">
        <f t="shared" si="234"/>
        <v>0.75</v>
      </c>
      <c r="AL320" s="197">
        <f t="shared" si="243"/>
        <v>9</v>
      </c>
      <c r="AN320" s="197">
        <f t="shared" si="217"/>
        <v>15</v>
      </c>
      <c r="AO320" s="197">
        <f t="shared" si="245"/>
        <v>150</v>
      </c>
      <c r="AP320" s="197">
        <f t="shared" si="218"/>
        <v>0.75</v>
      </c>
      <c r="AQ320" s="197">
        <f t="shared" si="219"/>
        <v>11.25</v>
      </c>
      <c r="AR320" s="197">
        <f t="shared" si="220"/>
        <v>161.25</v>
      </c>
      <c r="AS320" s="197">
        <f t="shared" si="221"/>
        <v>17.916666666666668</v>
      </c>
      <c r="AT320" s="197">
        <f t="shared" si="240"/>
        <v>0</v>
      </c>
      <c r="AU320" s="204">
        <f t="shared" si="241"/>
        <v>0</v>
      </c>
      <c r="AV320" s="197">
        <f t="shared" si="235"/>
        <v>0</v>
      </c>
      <c r="AX320" s="169" t="s">
        <v>279</v>
      </c>
      <c r="AY320" s="205">
        <v>89</v>
      </c>
      <c r="AZ320" s="196" t="s">
        <v>48</v>
      </c>
      <c r="BA320" s="169">
        <v>15</v>
      </c>
      <c r="BB320" s="197">
        <v>6</v>
      </c>
      <c r="BC320" s="197">
        <v>3</v>
      </c>
      <c r="BD320" s="197">
        <f t="shared" si="246"/>
        <v>9</v>
      </c>
    </row>
    <row r="321" spans="1:56" s="197" customFormat="1" ht="27" hidden="1" customHeight="1" thickTop="1" thickBot="1">
      <c r="A321" s="169"/>
      <c r="B321" s="205"/>
      <c r="C321" s="196" t="s">
        <v>48</v>
      </c>
      <c r="D321" s="197" t="s">
        <v>256</v>
      </c>
      <c r="E321" s="188">
        <f t="shared" si="227"/>
        <v>10</v>
      </c>
      <c r="F321" s="188">
        <f t="shared" si="228"/>
        <v>3</v>
      </c>
      <c r="G321" s="197">
        <f t="shared" si="244"/>
        <v>17.09</v>
      </c>
      <c r="H321" s="198">
        <f t="shared" si="242"/>
        <v>0</v>
      </c>
      <c r="I321" s="199">
        <f t="shared" si="222"/>
        <v>44</v>
      </c>
      <c r="J321" s="200">
        <f t="shared" si="223"/>
        <v>10</v>
      </c>
      <c r="K321" s="192">
        <f t="shared" si="229"/>
        <v>440</v>
      </c>
      <c r="L321" s="213">
        <v>15</v>
      </c>
      <c r="M321" s="201">
        <f t="shared" si="236"/>
        <v>455</v>
      </c>
      <c r="N321" s="169">
        <v>15</v>
      </c>
      <c r="O321" s="197">
        <v>0</v>
      </c>
      <c r="P321" s="157">
        <v>0.25</v>
      </c>
      <c r="Q321" s="157">
        <f t="shared" si="247"/>
        <v>0.25</v>
      </c>
      <c r="R321" s="197">
        <f t="shared" si="224"/>
        <v>10</v>
      </c>
      <c r="S321" s="197">
        <f t="shared" si="230"/>
        <v>0</v>
      </c>
      <c r="T321" s="157">
        <f t="shared" si="231"/>
        <v>10.25</v>
      </c>
      <c r="U321" s="197">
        <f t="shared" si="237"/>
        <v>153.75</v>
      </c>
      <c r="V321" s="197">
        <f t="shared" si="225"/>
        <v>44</v>
      </c>
      <c r="W321" s="197">
        <f t="shared" si="232"/>
        <v>17.079999999999998</v>
      </c>
      <c r="X321" s="158">
        <f t="shared" si="238"/>
        <v>0</v>
      </c>
      <c r="Y321" s="158">
        <v>15</v>
      </c>
      <c r="Z321" s="158">
        <f t="shared" si="226"/>
        <v>440</v>
      </c>
      <c r="AA321" s="158">
        <f t="shared" si="239"/>
        <v>455</v>
      </c>
      <c r="AC321" s="197">
        <f t="shared" si="216"/>
        <v>0</v>
      </c>
      <c r="AE321" s="202"/>
      <c r="AF321" s="203"/>
      <c r="AJ321" s="157">
        <f t="shared" si="233"/>
        <v>10</v>
      </c>
      <c r="AK321" s="157">
        <f t="shared" si="234"/>
        <v>0.25</v>
      </c>
      <c r="AL321" s="197">
        <f t="shared" si="243"/>
        <v>3</v>
      </c>
      <c r="AN321" s="197">
        <f t="shared" si="217"/>
        <v>15</v>
      </c>
      <c r="AO321" s="197">
        <f t="shared" si="245"/>
        <v>150</v>
      </c>
      <c r="AP321" s="197">
        <f t="shared" si="218"/>
        <v>0.25</v>
      </c>
      <c r="AQ321" s="197">
        <f t="shared" si="219"/>
        <v>3.75</v>
      </c>
      <c r="AR321" s="197">
        <f t="shared" si="220"/>
        <v>153.75</v>
      </c>
      <c r="AS321" s="197">
        <f t="shared" si="221"/>
        <v>17.083333333333332</v>
      </c>
      <c r="AT321" s="197">
        <f t="shared" si="240"/>
        <v>0</v>
      </c>
      <c r="AU321" s="204">
        <f t="shared" si="241"/>
        <v>0</v>
      </c>
      <c r="AV321" s="197">
        <f t="shared" si="235"/>
        <v>0</v>
      </c>
      <c r="AX321" s="169" t="s">
        <v>280</v>
      </c>
      <c r="AY321" s="205">
        <v>59</v>
      </c>
      <c r="AZ321" s="196" t="s">
        <v>48</v>
      </c>
      <c r="BA321" s="169">
        <v>15</v>
      </c>
      <c r="BB321" s="197">
        <v>0</v>
      </c>
      <c r="BC321" s="197">
        <v>3</v>
      </c>
      <c r="BD321" s="197">
        <f t="shared" si="246"/>
        <v>3</v>
      </c>
    </row>
    <row r="322" spans="1:56" s="197" customFormat="1" ht="27" hidden="1" customHeight="1" thickTop="1" thickBot="1">
      <c r="A322" s="169"/>
      <c r="B322" s="205"/>
      <c r="C322" s="196" t="s">
        <v>48</v>
      </c>
      <c r="D322" s="197" t="s">
        <v>256</v>
      </c>
      <c r="E322" s="188">
        <f t="shared" si="227"/>
        <v>10</v>
      </c>
      <c r="F322" s="188">
        <f t="shared" si="228"/>
        <v>3</v>
      </c>
      <c r="G322" s="197">
        <f t="shared" si="244"/>
        <v>17.09</v>
      </c>
      <c r="H322" s="198">
        <f t="shared" si="242"/>
        <v>0</v>
      </c>
      <c r="I322" s="199">
        <f t="shared" si="222"/>
        <v>44</v>
      </c>
      <c r="J322" s="200">
        <f t="shared" si="223"/>
        <v>10</v>
      </c>
      <c r="K322" s="192">
        <f t="shared" si="229"/>
        <v>440</v>
      </c>
      <c r="L322" s="213">
        <v>15</v>
      </c>
      <c r="M322" s="201">
        <f t="shared" si="236"/>
        <v>455</v>
      </c>
      <c r="N322" s="169">
        <v>15</v>
      </c>
      <c r="O322" s="197">
        <v>0</v>
      </c>
      <c r="P322" s="157">
        <v>0.25</v>
      </c>
      <c r="Q322" s="157">
        <f t="shared" si="247"/>
        <v>0.25</v>
      </c>
      <c r="R322" s="197">
        <f t="shared" si="224"/>
        <v>10</v>
      </c>
      <c r="S322" s="197">
        <f t="shared" si="230"/>
        <v>0</v>
      </c>
      <c r="T322" s="157">
        <f t="shared" si="231"/>
        <v>10.25</v>
      </c>
      <c r="U322" s="197">
        <f t="shared" si="237"/>
        <v>153.75</v>
      </c>
      <c r="V322" s="197">
        <f t="shared" si="225"/>
        <v>44</v>
      </c>
      <c r="W322" s="197">
        <f t="shared" si="232"/>
        <v>17.079999999999998</v>
      </c>
      <c r="X322" s="158">
        <f t="shared" si="238"/>
        <v>0</v>
      </c>
      <c r="Y322" s="158">
        <v>15</v>
      </c>
      <c r="Z322" s="158">
        <f t="shared" si="226"/>
        <v>440</v>
      </c>
      <c r="AA322" s="158">
        <f t="shared" si="239"/>
        <v>455</v>
      </c>
      <c r="AC322" s="197">
        <f t="shared" si="216"/>
        <v>0</v>
      </c>
      <c r="AE322" s="202"/>
      <c r="AF322" s="203"/>
      <c r="AJ322" s="157">
        <f t="shared" si="233"/>
        <v>10</v>
      </c>
      <c r="AK322" s="157">
        <f t="shared" si="234"/>
        <v>0.25</v>
      </c>
      <c r="AL322" s="197">
        <f t="shared" si="243"/>
        <v>3</v>
      </c>
      <c r="AN322" s="197">
        <f t="shared" si="217"/>
        <v>15</v>
      </c>
      <c r="AO322" s="197">
        <f t="shared" si="245"/>
        <v>150</v>
      </c>
      <c r="AP322" s="197">
        <f t="shared" si="218"/>
        <v>0.25</v>
      </c>
      <c r="AQ322" s="197">
        <f t="shared" si="219"/>
        <v>3.75</v>
      </c>
      <c r="AR322" s="197">
        <f t="shared" si="220"/>
        <v>153.75</v>
      </c>
      <c r="AS322" s="197">
        <f t="shared" si="221"/>
        <v>17.083333333333332</v>
      </c>
      <c r="AT322" s="197">
        <f t="shared" si="240"/>
        <v>0</v>
      </c>
      <c r="AU322" s="204">
        <f t="shared" si="241"/>
        <v>0</v>
      </c>
      <c r="AV322" s="197">
        <f t="shared" si="235"/>
        <v>0</v>
      </c>
      <c r="AX322" s="169" t="s">
        <v>281</v>
      </c>
      <c r="AY322" s="205">
        <v>49</v>
      </c>
      <c r="AZ322" s="196" t="s">
        <v>48</v>
      </c>
      <c r="BA322" s="169">
        <v>15</v>
      </c>
      <c r="BB322" s="197">
        <v>0</v>
      </c>
      <c r="BC322" s="197">
        <v>3</v>
      </c>
      <c r="BD322" s="197">
        <f t="shared" si="246"/>
        <v>3</v>
      </c>
    </row>
    <row r="323" spans="1:56" s="197" customFormat="1" ht="27" hidden="1" customHeight="1" thickTop="1" thickBot="1">
      <c r="A323" s="169"/>
      <c r="B323" s="205"/>
      <c r="C323" s="196" t="s">
        <v>48</v>
      </c>
      <c r="D323" s="197" t="s">
        <v>256</v>
      </c>
      <c r="E323" s="188">
        <f t="shared" si="227"/>
        <v>10</v>
      </c>
      <c r="F323" s="188">
        <f t="shared" si="228"/>
        <v>3</v>
      </c>
      <c r="G323" s="197">
        <f t="shared" si="244"/>
        <v>17.09</v>
      </c>
      <c r="H323" s="198">
        <f t="shared" si="242"/>
        <v>0</v>
      </c>
      <c r="I323" s="199">
        <f t="shared" si="222"/>
        <v>44</v>
      </c>
      <c r="J323" s="200">
        <f t="shared" si="223"/>
        <v>10</v>
      </c>
      <c r="K323" s="192">
        <f t="shared" si="229"/>
        <v>440</v>
      </c>
      <c r="L323" s="213">
        <v>15</v>
      </c>
      <c r="M323" s="201">
        <f t="shared" si="236"/>
        <v>455</v>
      </c>
      <c r="N323" s="169">
        <v>15</v>
      </c>
      <c r="O323" s="197">
        <v>0</v>
      </c>
      <c r="P323" s="157">
        <v>0.25</v>
      </c>
      <c r="Q323" s="157">
        <f t="shared" si="247"/>
        <v>0.25</v>
      </c>
      <c r="R323" s="197">
        <f t="shared" si="224"/>
        <v>10</v>
      </c>
      <c r="S323" s="197">
        <f t="shared" si="230"/>
        <v>0</v>
      </c>
      <c r="T323" s="157">
        <f t="shared" si="231"/>
        <v>10.25</v>
      </c>
      <c r="U323" s="197">
        <f t="shared" si="237"/>
        <v>153.75</v>
      </c>
      <c r="V323" s="197">
        <f t="shared" si="225"/>
        <v>44</v>
      </c>
      <c r="W323" s="197">
        <f t="shared" si="232"/>
        <v>17.079999999999998</v>
      </c>
      <c r="X323" s="158">
        <f t="shared" si="238"/>
        <v>0</v>
      </c>
      <c r="Y323" s="158">
        <v>15</v>
      </c>
      <c r="Z323" s="158">
        <f t="shared" si="226"/>
        <v>440</v>
      </c>
      <c r="AA323" s="158">
        <f t="shared" si="239"/>
        <v>455</v>
      </c>
      <c r="AC323" s="197">
        <f t="shared" si="216"/>
        <v>0</v>
      </c>
      <c r="AE323" s="202"/>
      <c r="AF323" s="203"/>
      <c r="AJ323" s="157">
        <f t="shared" si="233"/>
        <v>10</v>
      </c>
      <c r="AK323" s="157">
        <f t="shared" si="234"/>
        <v>0.25</v>
      </c>
      <c r="AL323" s="197">
        <f t="shared" si="243"/>
        <v>3</v>
      </c>
      <c r="AN323" s="197">
        <f t="shared" si="217"/>
        <v>15</v>
      </c>
      <c r="AO323" s="197">
        <f t="shared" si="245"/>
        <v>150</v>
      </c>
      <c r="AP323" s="197">
        <f t="shared" si="218"/>
        <v>0.25</v>
      </c>
      <c r="AQ323" s="197">
        <f t="shared" si="219"/>
        <v>3.75</v>
      </c>
      <c r="AR323" s="197">
        <f t="shared" si="220"/>
        <v>153.75</v>
      </c>
      <c r="AS323" s="197">
        <f t="shared" si="221"/>
        <v>17.083333333333332</v>
      </c>
      <c r="AT323" s="197">
        <f t="shared" si="240"/>
        <v>0</v>
      </c>
      <c r="AU323" s="204">
        <f t="shared" si="241"/>
        <v>0</v>
      </c>
      <c r="AV323" s="197">
        <f t="shared" si="235"/>
        <v>0</v>
      </c>
      <c r="AX323" s="169" t="s">
        <v>282</v>
      </c>
      <c r="AY323" s="205">
        <v>64</v>
      </c>
      <c r="AZ323" s="196" t="s">
        <v>48</v>
      </c>
      <c r="BA323" s="169">
        <v>15</v>
      </c>
      <c r="BB323" s="197">
        <v>0</v>
      </c>
      <c r="BC323" s="197">
        <v>3</v>
      </c>
      <c r="BD323" s="197">
        <f t="shared" si="246"/>
        <v>3</v>
      </c>
    </row>
    <row r="324" spans="1:56" s="197" customFormat="1" ht="27" hidden="1" customHeight="1" thickTop="1" thickBot="1">
      <c r="A324" s="169"/>
      <c r="B324" s="205"/>
      <c r="C324" s="196" t="s">
        <v>2</v>
      </c>
      <c r="D324" s="197" t="s">
        <v>256</v>
      </c>
      <c r="E324" s="188">
        <f t="shared" si="227"/>
        <v>10</v>
      </c>
      <c r="F324" s="188">
        <f t="shared" si="228"/>
        <v>3</v>
      </c>
      <c r="G324" s="197">
        <f t="shared" si="244"/>
        <v>15</v>
      </c>
      <c r="H324" s="198">
        <f t="shared" si="242"/>
        <v>0</v>
      </c>
      <c r="I324" s="199">
        <f t="shared" si="222"/>
        <v>44</v>
      </c>
      <c r="J324" s="200">
        <f t="shared" si="223"/>
        <v>10</v>
      </c>
      <c r="K324" s="192">
        <f t="shared" si="229"/>
        <v>440</v>
      </c>
      <c r="L324" s="213">
        <v>15</v>
      </c>
      <c r="M324" s="201">
        <f t="shared" si="236"/>
        <v>455</v>
      </c>
      <c r="N324" s="169">
        <v>13.17</v>
      </c>
      <c r="O324" s="197">
        <v>0</v>
      </c>
      <c r="P324" s="157">
        <v>0.25</v>
      </c>
      <c r="Q324" s="157">
        <f t="shared" si="247"/>
        <v>0.25</v>
      </c>
      <c r="R324" s="197">
        <f t="shared" si="224"/>
        <v>10</v>
      </c>
      <c r="S324" s="197">
        <f t="shared" si="230"/>
        <v>0</v>
      </c>
      <c r="T324" s="157">
        <f t="shared" si="231"/>
        <v>10.25</v>
      </c>
      <c r="U324" s="197">
        <f t="shared" si="237"/>
        <v>134.99250000000001</v>
      </c>
      <c r="V324" s="197">
        <f t="shared" si="225"/>
        <v>44</v>
      </c>
      <c r="W324" s="197">
        <f t="shared" si="232"/>
        <v>15</v>
      </c>
      <c r="X324" s="158">
        <f t="shared" si="238"/>
        <v>0</v>
      </c>
      <c r="Y324" s="158">
        <v>15</v>
      </c>
      <c r="Z324" s="158">
        <f t="shared" si="226"/>
        <v>440</v>
      </c>
      <c r="AA324" s="158">
        <f t="shared" si="239"/>
        <v>455</v>
      </c>
      <c r="AC324" s="197">
        <f t="shared" si="216"/>
        <v>0</v>
      </c>
      <c r="AE324" s="202"/>
      <c r="AF324" s="203"/>
      <c r="AJ324" s="157">
        <f t="shared" si="233"/>
        <v>10</v>
      </c>
      <c r="AK324" s="157">
        <f t="shared" si="234"/>
        <v>0.25</v>
      </c>
      <c r="AL324" s="197">
        <f t="shared" si="243"/>
        <v>3</v>
      </c>
      <c r="AN324" s="197">
        <f t="shared" si="217"/>
        <v>13.17</v>
      </c>
      <c r="AO324" s="197">
        <f t="shared" si="245"/>
        <v>131.69999999999999</v>
      </c>
      <c r="AP324" s="197">
        <f t="shared" si="218"/>
        <v>0.25</v>
      </c>
      <c r="AQ324" s="197">
        <f t="shared" si="219"/>
        <v>3.2925</v>
      </c>
      <c r="AR324" s="197">
        <f t="shared" si="220"/>
        <v>134.99249999999998</v>
      </c>
      <c r="AS324" s="197">
        <f t="shared" si="221"/>
        <v>14.999166666666664</v>
      </c>
      <c r="AT324" s="197">
        <f t="shared" si="240"/>
        <v>0</v>
      </c>
      <c r="AU324" s="204">
        <f t="shared" si="241"/>
        <v>0</v>
      </c>
      <c r="AV324" s="197">
        <f t="shared" si="235"/>
        <v>0</v>
      </c>
      <c r="AX324" s="169" t="s">
        <v>283</v>
      </c>
      <c r="AY324" s="205">
        <v>89</v>
      </c>
      <c r="AZ324" s="196" t="s">
        <v>2</v>
      </c>
      <c r="BA324" s="169">
        <v>13.17</v>
      </c>
      <c r="BB324" s="197">
        <v>0</v>
      </c>
      <c r="BC324" s="197">
        <v>3</v>
      </c>
      <c r="BD324" s="197">
        <f t="shared" si="246"/>
        <v>3</v>
      </c>
    </row>
    <row r="325" spans="1:56" s="197" customFormat="1" ht="27" hidden="1" customHeight="1" thickTop="1" thickBot="1">
      <c r="A325" s="169"/>
      <c r="B325" s="205"/>
      <c r="C325" s="196" t="s">
        <v>2</v>
      </c>
      <c r="D325" s="197" t="s">
        <v>256</v>
      </c>
      <c r="E325" s="188">
        <f t="shared" si="227"/>
        <v>10</v>
      </c>
      <c r="F325" s="188">
        <f t="shared" si="228"/>
        <v>3</v>
      </c>
      <c r="G325" s="197">
        <f t="shared" si="244"/>
        <v>15</v>
      </c>
      <c r="H325" s="198">
        <f t="shared" si="242"/>
        <v>0</v>
      </c>
      <c r="I325" s="199">
        <f t="shared" si="222"/>
        <v>44</v>
      </c>
      <c r="J325" s="200">
        <f t="shared" si="223"/>
        <v>10</v>
      </c>
      <c r="K325" s="192">
        <f t="shared" si="229"/>
        <v>440</v>
      </c>
      <c r="L325" s="213">
        <v>15</v>
      </c>
      <c r="M325" s="201">
        <f t="shared" si="236"/>
        <v>455</v>
      </c>
      <c r="N325" s="169">
        <v>13.17</v>
      </c>
      <c r="O325" s="197">
        <v>0</v>
      </c>
      <c r="P325" s="157">
        <v>0.25</v>
      </c>
      <c r="Q325" s="157">
        <f t="shared" si="247"/>
        <v>0.25</v>
      </c>
      <c r="R325" s="197">
        <f t="shared" si="224"/>
        <v>10</v>
      </c>
      <c r="S325" s="197">
        <f t="shared" si="230"/>
        <v>0</v>
      </c>
      <c r="T325" s="157">
        <f t="shared" si="231"/>
        <v>10.25</v>
      </c>
      <c r="U325" s="197">
        <f t="shared" si="237"/>
        <v>134.99250000000001</v>
      </c>
      <c r="V325" s="197">
        <f t="shared" si="225"/>
        <v>44</v>
      </c>
      <c r="W325" s="197">
        <f t="shared" si="232"/>
        <v>15</v>
      </c>
      <c r="X325" s="158">
        <f t="shared" si="238"/>
        <v>0</v>
      </c>
      <c r="Y325" s="158">
        <v>15</v>
      </c>
      <c r="Z325" s="158">
        <f t="shared" si="226"/>
        <v>440</v>
      </c>
      <c r="AA325" s="158">
        <f t="shared" si="239"/>
        <v>455</v>
      </c>
      <c r="AC325" s="197">
        <f t="shared" si="216"/>
        <v>0</v>
      </c>
      <c r="AE325" s="202"/>
      <c r="AF325" s="203"/>
      <c r="AJ325" s="157">
        <f t="shared" si="233"/>
        <v>10</v>
      </c>
      <c r="AK325" s="157">
        <f t="shared" si="234"/>
        <v>0.25</v>
      </c>
      <c r="AL325" s="197">
        <f t="shared" si="243"/>
        <v>3</v>
      </c>
      <c r="AN325" s="197">
        <f t="shared" si="217"/>
        <v>13.17</v>
      </c>
      <c r="AO325" s="197">
        <f t="shared" si="245"/>
        <v>131.69999999999999</v>
      </c>
      <c r="AP325" s="197">
        <f t="shared" si="218"/>
        <v>0.25</v>
      </c>
      <c r="AQ325" s="197">
        <f t="shared" si="219"/>
        <v>3.2925</v>
      </c>
      <c r="AR325" s="197">
        <f t="shared" si="220"/>
        <v>134.99249999999998</v>
      </c>
      <c r="AS325" s="197">
        <f t="shared" si="221"/>
        <v>14.999166666666664</v>
      </c>
      <c r="AT325" s="197">
        <f t="shared" si="240"/>
        <v>0</v>
      </c>
      <c r="AU325" s="204">
        <f t="shared" si="241"/>
        <v>0</v>
      </c>
      <c r="AV325" s="197">
        <f t="shared" si="235"/>
        <v>0</v>
      </c>
      <c r="AX325" s="169" t="s">
        <v>284</v>
      </c>
      <c r="AY325" s="205">
        <v>79</v>
      </c>
      <c r="AZ325" s="196" t="s">
        <v>2</v>
      </c>
      <c r="BA325" s="169">
        <v>13.17</v>
      </c>
      <c r="BB325" s="197">
        <v>0</v>
      </c>
      <c r="BC325" s="197">
        <v>3</v>
      </c>
      <c r="BD325" s="197">
        <f t="shared" si="246"/>
        <v>3</v>
      </c>
    </row>
    <row r="326" spans="1:56" s="197" customFormat="1" ht="27" hidden="1" customHeight="1" thickTop="1" thickBot="1">
      <c r="A326" s="169"/>
      <c r="B326" s="205"/>
      <c r="C326" s="196" t="s">
        <v>48</v>
      </c>
      <c r="D326" s="197" t="s">
        <v>256</v>
      </c>
      <c r="E326" s="188">
        <f t="shared" si="227"/>
        <v>10</v>
      </c>
      <c r="F326" s="188">
        <f t="shared" si="228"/>
        <v>3</v>
      </c>
      <c r="G326" s="197">
        <f t="shared" si="244"/>
        <v>17.09</v>
      </c>
      <c r="H326" s="198">
        <f t="shared" si="242"/>
        <v>0</v>
      </c>
      <c r="I326" s="199">
        <f t="shared" si="222"/>
        <v>44</v>
      </c>
      <c r="J326" s="200">
        <f t="shared" si="223"/>
        <v>10</v>
      </c>
      <c r="K326" s="192">
        <f t="shared" si="229"/>
        <v>440</v>
      </c>
      <c r="L326" s="213">
        <v>15</v>
      </c>
      <c r="M326" s="201">
        <f t="shared" si="236"/>
        <v>455</v>
      </c>
      <c r="N326" s="169">
        <v>15</v>
      </c>
      <c r="O326" s="197">
        <v>0</v>
      </c>
      <c r="P326" s="157">
        <v>0.25</v>
      </c>
      <c r="Q326" s="157">
        <f t="shared" si="247"/>
        <v>0.25</v>
      </c>
      <c r="R326" s="197">
        <f t="shared" si="224"/>
        <v>10</v>
      </c>
      <c r="S326" s="197">
        <f t="shared" si="230"/>
        <v>0</v>
      </c>
      <c r="T326" s="157">
        <f t="shared" si="231"/>
        <v>10.25</v>
      </c>
      <c r="U326" s="197">
        <f t="shared" si="237"/>
        <v>153.75</v>
      </c>
      <c r="V326" s="197">
        <f t="shared" si="225"/>
        <v>44</v>
      </c>
      <c r="W326" s="197">
        <f t="shared" si="232"/>
        <v>17.079999999999998</v>
      </c>
      <c r="X326" s="158">
        <f t="shared" si="238"/>
        <v>0</v>
      </c>
      <c r="Y326" s="158">
        <v>15</v>
      </c>
      <c r="Z326" s="158">
        <f t="shared" si="226"/>
        <v>440</v>
      </c>
      <c r="AA326" s="158">
        <f t="shared" si="239"/>
        <v>455</v>
      </c>
      <c r="AC326" s="197">
        <f t="shared" si="216"/>
        <v>0</v>
      </c>
      <c r="AE326" s="202"/>
      <c r="AF326" s="203"/>
      <c r="AJ326" s="157">
        <f t="shared" si="233"/>
        <v>10</v>
      </c>
      <c r="AK326" s="157">
        <f t="shared" si="234"/>
        <v>0.25</v>
      </c>
      <c r="AL326" s="197">
        <f t="shared" si="243"/>
        <v>3</v>
      </c>
      <c r="AN326" s="197">
        <f t="shared" si="217"/>
        <v>15</v>
      </c>
      <c r="AO326" s="197">
        <f t="shared" si="245"/>
        <v>150</v>
      </c>
      <c r="AP326" s="197">
        <f t="shared" si="218"/>
        <v>0.25</v>
      </c>
      <c r="AQ326" s="197">
        <f t="shared" si="219"/>
        <v>3.75</v>
      </c>
      <c r="AR326" s="197">
        <f t="shared" si="220"/>
        <v>153.75</v>
      </c>
      <c r="AS326" s="197">
        <f t="shared" si="221"/>
        <v>17.083333333333332</v>
      </c>
      <c r="AT326" s="197">
        <f t="shared" si="240"/>
        <v>0</v>
      </c>
      <c r="AU326" s="204">
        <f t="shared" si="241"/>
        <v>0</v>
      </c>
      <c r="AV326" s="197">
        <f t="shared" si="235"/>
        <v>0</v>
      </c>
      <c r="AX326" s="169" t="s">
        <v>285</v>
      </c>
      <c r="AY326" s="205">
        <v>65</v>
      </c>
      <c r="AZ326" s="196" t="s">
        <v>48</v>
      </c>
      <c r="BA326" s="169">
        <v>15</v>
      </c>
      <c r="BB326" s="197">
        <v>0</v>
      </c>
      <c r="BC326" s="197">
        <v>3</v>
      </c>
      <c r="BD326" s="197">
        <f t="shared" si="246"/>
        <v>3</v>
      </c>
    </row>
    <row r="327" spans="1:56" s="197" customFormat="1" ht="27" hidden="1" customHeight="1" thickTop="1" thickBot="1">
      <c r="A327" s="169"/>
      <c r="B327" s="205"/>
      <c r="C327" s="196" t="s">
        <v>48</v>
      </c>
      <c r="D327" s="197" t="s">
        <v>256</v>
      </c>
      <c r="E327" s="188">
        <f t="shared" si="227"/>
        <v>10</v>
      </c>
      <c r="F327" s="188">
        <f t="shared" si="228"/>
        <v>7</v>
      </c>
      <c r="G327" s="197">
        <f t="shared" si="244"/>
        <v>17.64</v>
      </c>
      <c r="H327" s="198">
        <f t="shared" si="242"/>
        <v>0</v>
      </c>
      <c r="I327" s="199">
        <f t="shared" si="222"/>
        <v>44</v>
      </c>
      <c r="J327" s="200">
        <f t="shared" si="223"/>
        <v>10</v>
      </c>
      <c r="K327" s="192">
        <f t="shared" si="229"/>
        <v>440</v>
      </c>
      <c r="L327" s="213">
        <v>15</v>
      </c>
      <c r="M327" s="201">
        <f t="shared" si="236"/>
        <v>455</v>
      </c>
      <c r="N327" s="169">
        <v>15</v>
      </c>
      <c r="O327" s="197">
        <v>4</v>
      </c>
      <c r="P327" s="157">
        <v>0.25</v>
      </c>
      <c r="Q327" s="157">
        <f t="shared" si="247"/>
        <v>0.58333333333333326</v>
      </c>
      <c r="R327" s="197">
        <f t="shared" si="224"/>
        <v>10</v>
      </c>
      <c r="S327" s="197">
        <f t="shared" si="230"/>
        <v>0</v>
      </c>
      <c r="T327" s="157">
        <f t="shared" si="231"/>
        <v>10.583333333333334</v>
      </c>
      <c r="U327" s="197">
        <f t="shared" si="237"/>
        <v>158.75</v>
      </c>
      <c r="V327" s="197">
        <f t="shared" si="225"/>
        <v>44</v>
      </c>
      <c r="W327" s="197">
        <f t="shared" si="232"/>
        <v>17.64</v>
      </c>
      <c r="X327" s="158">
        <f t="shared" si="238"/>
        <v>0</v>
      </c>
      <c r="Y327" s="158">
        <v>15</v>
      </c>
      <c r="Z327" s="158">
        <f t="shared" si="226"/>
        <v>440</v>
      </c>
      <c r="AA327" s="158">
        <f t="shared" si="239"/>
        <v>455</v>
      </c>
      <c r="AC327" s="197">
        <f t="shared" si="216"/>
        <v>0</v>
      </c>
      <c r="AE327" s="202"/>
      <c r="AF327" s="203"/>
      <c r="AJ327" s="157">
        <f t="shared" si="233"/>
        <v>10</v>
      </c>
      <c r="AK327" s="157">
        <f t="shared" si="234"/>
        <v>0.58333333333333393</v>
      </c>
      <c r="AL327" s="197">
        <f t="shared" si="243"/>
        <v>7</v>
      </c>
      <c r="AN327" s="197">
        <f t="shared" si="217"/>
        <v>15</v>
      </c>
      <c r="AO327" s="197">
        <f t="shared" si="245"/>
        <v>150</v>
      </c>
      <c r="AP327" s="197">
        <f t="shared" si="218"/>
        <v>0.58333333333333337</v>
      </c>
      <c r="AQ327" s="197">
        <f t="shared" si="219"/>
        <v>8.75</v>
      </c>
      <c r="AR327" s="197">
        <f t="shared" si="220"/>
        <v>158.75</v>
      </c>
      <c r="AS327" s="197">
        <f t="shared" si="221"/>
        <v>17.638888888888889</v>
      </c>
      <c r="AT327" s="197">
        <f t="shared" si="240"/>
        <v>0</v>
      </c>
      <c r="AU327" s="204">
        <f t="shared" si="241"/>
        <v>0</v>
      </c>
      <c r="AV327" s="197">
        <f t="shared" si="235"/>
        <v>0</v>
      </c>
      <c r="AX327" s="169" t="s">
        <v>286</v>
      </c>
      <c r="AY327" s="205">
        <v>84</v>
      </c>
      <c r="AZ327" s="196" t="s">
        <v>48</v>
      </c>
      <c r="BA327" s="169">
        <v>15</v>
      </c>
      <c r="BB327" s="197">
        <v>4</v>
      </c>
      <c r="BC327" s="197">
        <v>3</v>
      </c>
      <c r="BD327" s="197">
        <f t="shared" si="246"/>
        <v>7</v>
      </c>
    </row>
    <row r="328" spans="1:56" s="197" customFormat="1" ht="27" hidden="1" customHeight="1" thickTop="1" thickBot="1">
      <c r="A328" s="169"/>
      <c r="B328" s="205"/>
      <c r="C328" s="196" t="s">
        <v>288</v>
      </c>
      <c r="D328" s="197" t="s">
        <v>256</v>
      </c>
      <c r="E328" s="188">
        <f t="shared" si="227"/>
        <v>10</v>
      </c>
      <c r="F328" s="188">
        <f t="shared" si="228"/>
        <v>4</v>
      </c>
      <c r="G328" s="197">
        <f t="shared" si="244"/>
        <v>17.09</v>
      </c>
      <c r="H328" s="198">
        <f t="shared" si="242"/>
        <v>0</v>
      </c>
      <c r="I328" s="199">
        <f t="shared" si="222"/>
        <v>44</v>
      </c>
      <c r="J328" s="200">
        <f t="shared" si="223"/>
        <v>10</v>
      </c>
      <c r="K328" s="192">
        <f t="shared" si="229"/>
        <v>440</v>
      </c>
      <c r="L328" s="213">
        <v>15</v>
      </c>
      <c r="M328" s="201">
        <f t="shared" si="236"/>
        <v>455</v>
      </c>
      <c r="N328" s="169">
        <v>14.882999999999999</v>
      </c>
      <c r="O328" s="197">
        <v>1</v>
      </c>
      <c r="P328" s="157">
        <v>0.25</v>
      </c>
      <c r="Q328" s="157">
        <f t="shared" si="247"/>
        <v>0.33333333333333331</v>
      </c>
      <c r="R328" s="197">
        <f t="shared" si="224"/>
        <v>10</v>
      </c>
      <c r="S328" s="197">
        <f t="shared" si="230"/>
        <v>0</v>
      </c>
      <c r="T328" s="157">
        <f t="shared" si="231"/>
        <v>10.333333333333334</v>
      </c>
      <c r="U328" s="197">
        <f t="shared" si="237"/>
        <v>153.791</v>
      </c>
      <c r="V328" s="197">
        <f t="shared" si="225"/>
        <v>44</v>
      </c>
      <c r="W328" s="197">
        <f t="shared" si="232"/>
        <v>17.09</v>
      </c>
      <c r="X328" s="158">
        <f t="shared" si="238"/>
        <v>0</v>
      </c>
      <c r="Y328" s="158">
        <v>15</v>
      </c>
      <c r="Z328" s="158">
        <f t="shared" si="226"/>
        <v>440</v>
      </c>
      <c r="AA328" s="158">
        <f t="shared" si="239"/>
        <v>455</v>
      </c>
      <c r="AC328" s="197">
        <f t="shared" si="216"/>
        <v>0</v>
      </c>
      <c r="AE328" s="202"/>
      <c r="AF328" s="203"/>
      <c r="AJ328" s="157">
        <f t="shared" si="233"/>
        <v>10</v>
      </c>
      <c r="AK328" s="157">
        <f t="shared" si="234"/>
        <v>0.33333333333333393</v>
      </c>
      <c r="AL328" s="197">
        <f t="shared" si="243"/>
        <v>4</v>
      </c>
      <c r="AN328" s="197">
        <f t="shared" si="217"/>
        <v>14.882999999999999</v>
      </c>
      <c r="AO328" s="197">
        <f t="shared" si="245"/>
        <v>148.82999999999998</v>
      </c>
      <c r="AP328" s="197">
        <f t="shared" si="218"/>
        <v>0.33333333333333331</v>
      </c>
      <c r="AQ328" s="197">
        <f t="shared" si="219"/>
        <v>4.9609999999999994</v>
      </c>
      <c r="AR328" s="197">
        <f t="shared" si="220"/>
        <v>153.791</v>
      </c>
      <c r="AS328" s="197">
        <f t="shared" si="221"/>
        <v>17.087888888888887</v>
      </c>
      <c r="AT328" s="197">
        <f t="shared" si="240"/>
        <v>0</v>
      </c>
      <c r="AU328" s="204">
        <f t="shared" si="241"/>
        <v>0</v>
      </c>
      <c r="AV328" s="197">
        <f t="shared" si="235"/>
        <v>0</v>
      </c>
      <c r="AX328" s="169" t="s">
        <v>287</v>
      </c>
      <c r="AY328" s="205">
        <v>79</v>
      </c>
      <c r="AZ328" s="196" t="s">
        <v>288</v>
      </c>
      <c r="BA328" s="169">
        <v>14.882999999999999</v>
      </c>
      <c r="BB328" s="197">
        <v>1</v>
      </c>
      <c r="BC328" s="197">
        <v>3</v>
      </c>
      <c r="BD328" s="197">
        <f t="shared" si="246"/>
        <v>4</v>
      </c>
    </row>
    <row r="329" spans="1:56" s="197" customFormat="1" ht="27" hidden="1" customHeight="1" thickTop="1" thickBot="1">
      <c r="A329" s="169"/>
      <c r="B329" s="205"/>
      <c r="C329" s="196" t="s">
        <v>48</v>
      </c>
      <c r="D329" s="197" t="s">
        <v>256</v>
      </c>
      <c r="E329" s="188">
        <f t="shared" si="227"/>
        <v>10</v>
      </c>
      <c r="F329" s="188">
        <f t="shared" si="228"/>
        <v>3</v>
      </c>
      <c r="G329" s="197">
        <f t="shared" si="244"/>
        <v>17.09</v>
      </c>
      <c r="H329" s="198">
        <f t="shared" si="242"/>
        <v>0</v>
      </c>
      <c r="I329" s="199">
        <f t="shared" si="222"/>
        <v>44</v>
      </c>
      <c r="J329" s="200">
        <f t="shared" si="223"/>
        <v>10</v>
      </c>
      <c r="K329" s="192">
        <f t="shared" si="229"/>
        <v>440</v>
      </c>
      <c r="L329" s="213">
        <v>15</v>
      </c>
      <c r="M329" s="201">
        <f t="shared" si="236"/>
        <v>455</v>
      </c>
      <c r="N329" s="169">
        <v>15</v>
      </c>
      <c r="O329" s="197">
        <v>0</v>
      </c>
      <c r="P329" s="157">
        <v>0.25</v>
      </c>
      <c r="Q329" s="157">
        <f t="shared" si="247"/>
        <v>0.25</v>
      </c>
      <c r="R329" s="197">
        <f t="shared" si="224"/>
        <v>10</v>
      </c>
      <c r="S329" s="197">
        <f t="shared" si="230"/>
        <v>0</v>
      </c>
      <c r="T329" s="157">
        <f t="shared" si="231"/>
        <v>10.25</v>
      </c>
      <c r="U329" s="197">
        <f t="shared" si="237"/>
        <v>153.75</v>
      </c>
      <c r="V329" s="197">
        <f t="shared" si="225"/>
        <v>44</v>
      </c>
      <c r="W329" s="197">
        <f t="shared" si="232"/>
        <v>17.079999999999998</v>
      </c>
      <c r="X329" s="158">
        <f t="shared" si="238"/>
        <v>0</v>
      </c>
      <c r="Y329" s="158">
        <v>15</v>
      </c>
      <c r="Z329" s="158">
        <f t="shared" si="226"/>
        <v>440</v>
      </c>
      <c r="AA329" s="158">
        <f t="shared" si="239"/>
        <v>455</v>
      </c>
      <c r="AC329" s="197">
        <f t="shared" ref="AC329:AC379" si="248">+A329</f>
        <v>0</v>
      </c>
      <c r="AE329" s="202"/>
      <c r="AF329" s="203"/>
      <c r="AJ329" s="157">
        <f t="shared" si="233"/>
        <v>10</v>
      </c>
      <c r="AK329" s="157">
        <f t="shared" si="234"/>
        <v>0.25</v>
      </c>
      <c r="AL329" s="197">
        <f t="shared" si="243"/>
        <v>3</v>
      </c>
      <c r="AN329" s="197">
        <f t="shared" si="217"/>
        <v>15</v>
      </c>
      <c r="AO329" s="197">
        <f t="shared" si="245"/>
        <v>150</v>
      </c>
      <c r="AP329" s="197">
        <f t="shared" si="218"/>
        <v>0.25</v>
      </c>
      <c r="AQ329" s="197">
        <f t="shared" si="219"/>
        <v>3.75</v>
      </c>
      <c r="AR329" s="197">
        <f t="shared" si="220"/>
        <v>153.75</v>
      </c>
      <c r="AS329" s="197">
        <f t="shared" si="221"/>
        <v>17.083333333333332</v>
      </c>
      <c r="AT329" s="197">
        <f t="shared" si="240"/>
        <v>0</v>
      </c>
      <c r="AU329" s="204">
        <f t="shared" si="241"/>
        <v>0</v>
      </c>
      <c r="AV329" s="197">
        <f t="shared" si="235"/>
        <v>0</v>
      </c>
      <c r="AX329" s="169" t="s">
        <v>289</v>
      </c>
      <c r="AY329" s="205">
        <v>79</v>
      </c>
      <c r="AZ329" s="196" t="s">
        <v>48</v>
      </c>
      <c r="BA329" s="169">
        <v>15</v>
      </c>
      <c r="BB329" s="197">
        <v>0</v>
      </c>
      <c r="BC329" s="197">
        <v>3</v>
      </c>
      <c r="BD329" s="197">
        <f t="shared" si="246"/>
        <v>3</v>
      </c>
    </row>
    <row r="330" spans="1:56" s="197" customFormat="1" ht="27" hidden="1" customHeight="1" thickTop="1" thickBot="1">
      <c r="A330" s="169"/>
      <c r="B330" s="205"/>
      <c r="C330" s="196" t="s">
        <v>2</v>
      </c>
      <c r="D330" s="197" t="s">
        <v>256</v>
      </c>
      <c r="E330" s="188">
        <f t="shared" si="227"/>
        <v>10</v>
      </c>
      <c r="F330" s="188">
        <f t="shared" si="228"/>
        <v>3</v>
      </c>
      <c r="G330" s="197">
        <f t="shared" si="244"/>
        <v>15</v>
      </c>
      <c r="H330" s="198">
        <f t="shared" si="242"/>
        <v>0</v>
      </c>
      <c r="I330" s="199">
        <f t="shared" si="222"/>
        <v>44</v>
      </c>
      <c r="J330" s="200">
        <f t="shared" si="223"/>
        <v>10</v>
      </c>
      <c r="K330" s="192">
        <f t="shared" si="229"/>
        <v>440</v>
      </c>
      <c r="L330" s="213">
        <v>15</v>
      </c>
      <c r="M330" s="201">
        <f t="shared" si="236"/>
        <v>455</v>
      </c>
      <c r="N330" s="169">
        <v>13.17</v>
      </c>
      <c r="O330" s="197">
        <v>0</v>
      </c>
      <c r="P330" s="157">
        <v>0.25</v>
      </c>
      <c r="Q330" s="157">
        <f t="shared" si="247"/>
        <v>0.25</v>
      </c>
      <c r="R330" s="197">
        <f t="shared" si="224"/>
        <v>10</v>
      </c>
      <c r="S330" s="197">
        <f t="shared" si="230"/>
        <v>0</v>
      </c>
      <c r="T330" s="157">
        <f t="shared" si="231"/>
        <v>10.25</v>
      </c>
      <c r="U330" s="197">
        <f t="shared" si="237"/>
        <v>134.99250000000001</v>
      </c>
      <c r="V330" s="197">
        <f t="shared" si="225"/>
        <v>44</v>
      </c>
      <c r="W330" s="197">
        <f t="shared" si="232"/>
        <v>15</v>
      </c>
      <c r="X330" s="158">
        <f t="shared" si="238"/>
        <v>0</v>
      </c>
      <c r="Y330" s="158">
        <v>15</v>
      </c>
      <c r="Z330" s="158">
        <f t="shared" si="226"/>
        <v>440</v>
      </c>
      <c r="AA330" s="158">
        <f t="shared" si="239"/>
        <v>455</v>
      </c>
      <c r="AC330" s="197">
        <f t="shared" si="248"/>
        <v>0</v>
      </c>
      <c r="AE330" s="202"/>
      <c r="AF330" s="203"/>
      <c r="AJ330" s="157">
        <f t="shared" si="233"/>
        <v>10</v>
      </c>
      <c r="AK330" s="157">
        <f t="shared" si="234"/>
        <v>0.25</v>
      </c>
      <c r="AL330" s="197">
        <f t="shared" si="243"/>
        <v>3</v>
      </c>
      <c r="AN330" s="197">
        <f t="shared" si="217"/>
        <v>13.17</v>
      </c>
      <c r="AO330" s="197">
        <f t="shared" si="245"/>
        <v>131.69999999999999</v>
      </c>
      <c r="AP330" s="197">
        <f t="shared" si="218"/>
        <v>0.25</v>
      </c>
      <c r="AQ330" s="197">
        <f t="shared" si="219"/>
        <v>3.2925</v>
      </c>
      <c r="AR330" s="197">
        <f t="shared" si="220"/>
        <v>134.99249999999998</v>
      </c>
      <c r="AS330" s="197">
        <f t="shared" si="221"/>
        <v>14.999166666666664</v>
      </c>
      <c r="AT330" s="197">
        <f t="shared" si="240"/>
        <v>0</v>
      </c>
      <c r="AU330" s="204">
        <f t="shared" si="241"/>
        <v>0</v>
      </c>
      <c r="AV330" s="197">
        <f t="shared" si="235"/>
        <v>0</v>
      </c>
      <c r="AX330" s="169" t="s">
        <v>290</v>
      </c>
      <c r="AY330" s="205">
        <v>89</v>
      </c>
      <c r="AZ330" s="196" t="s">
        <v>2</v>
      </c>
      <c r="BA330" s="169">
        <v>13.17</v>
      </c>
      <c r="BB330" s="197">
        <v>0</v>
      </c>
      <c r="BC330" s="197">
        <v>3</v>
      </c>
      <c r="BD330" s="197">
        <f t="shared" si="246"/>
        <v>3</v>
      </c>
    </row>
    <row r="331" spans="1:56" s="197" customFormat="1" ht="27" hidden="1" customHeight="1" thickTop="1" thickBot="1">
      <c r="A331" s="169"/>
      <c r="B331" s="205"/>
      <c r="C331" s="196" t="s">
        <v>2</v>
      </c>
      <c r="D331" s="197" t="s">
        <v>256</v>
      </c>
      <c r="E331" s="188">
        <f t="shared" si="227"/>
        <v>10</v>
      </c>
      <c r="F331" s="188">
        <f t="shared" si="228"/>
        <v>3</v>
      </c>
      <c r="G331" s="197">
        <f t="shared" si="244"/>
        <v>15</v>
      </c>
      <c r="H331" s="198">
        <f t="shared" si="242"/>
        <v>0</v>
      </c>
      <c r="I331" s="199">
        <f t="shared" si="222"/>
        <v>44</v>
      </c>
      <c r="J331" s="200">
        <f t="shared" si="223"/>
        <v>10</v>
      </c>
      <c r="K331" s="192">
        <f t="shared" si="229"/>
        <v>440</v>
      </c>
      <c r="L331" s="213">
        <v>15</v>
      </c>
      <c r="M331" s="201">
        <f t="shared" si="236"/>
        <v>455</v>
      </c>
      <c r="N331" s="169">
        <v>13.17</v>
      </c>
      <c r="O331" s="197">
        <v>0</v>
      </c>
      <c r="P331" s="157">
        <v>0.25</v>
      </c>
      <c r="Q331" s="157">
        <f t="shared" si="247"/>
        <v>0.25</v>
      </c>
      <c r="R331" s="197">
        <f t="shared" si="224"/>
        <v>10</v>
      </c>
      <c r="S331" s="197">
        <f t="shared" si="230"/>
        <v>0</v>
      </c>
      <c r="T331" s="157">
        <f t="shared" si="231"/>
        <v>10.25</v>
      </c>
      <c r="U331" s="197">
        <f t="shared" si="237"/>
        <v>134.99250000000001</v>
      </c>
      <c r="V331" s="197">
        <f t="shared" si="225"/>
        <v>44</v>
      </c>
      <c r="W331" s="197">
        <f t="shared" si="232"/>
        <v>15</v>
      </c>
      <c r="X331" s="158">
        <f t="shared" si="238"/>
        <v>0</v>
      </c>
      <c r="Y331" s="158">
        <v>15</v>
      </c>
      <c r="Z331" s="158">
        <f t="shared" si="226"/>
        <v>440</v>
      </c>
      <c r="AA331" s="158">
        <f t="shared" si="239"/>
        <v>455</v>
      </c>
      <c r="AC331" s="197">
        <f t="shared" si="248"/>
        <v>0</v>
      </c>
      <c r="AE331" s="202"/>
      <c r="AF331" s="203"/>
      <c r="AJ331" s="157">
        <f t="shared" si="233"/>
        <v>10</v>
      </c>
      <c r="AK331" s="157">
        <f t="shared" si="234"/>
        <v>0.25</v>
      </c>
      <c r="AL331" s="197">
        <f t="shared" si="243"/>
        <v>3</v>
      </c>
      <c r="AN331" s="197">
        <f t="shared" si="217"/>
        <v>13.17</v>
      </c>
      <c r="AO331" s="197">
        <f t="shared" si="245"/>
        <v>131.69999999999999</v>
      </c>
      <c r="AP331" s="197">
        <f t="shared" si="218"/>
        <v>0.25</v>
      </c>
      <c r="AQ331" s="197">
        <f t="shared" si="219"/>
        <v>3.2925</v>
      </c>
      <c r="AR331" s="197">
        <f t="shared" si="220"/>
        <v>134.99249999999998</v>
      </c>
      <c r="AS331" s="197">
        <f t="shared" si="221"/>
        <v>14.999166666666664</v>
      </c>
      <c r="AT331" s="197">
        <f t="shared" si="240"/>
        <v>0</v>
      </c>
      <c r="AU331" s="204">
        <f t="shared" si="241"/>
        <v>0</v>
      </c>
      <c r="AV331" s="197">
        <f t="shared" si="235"/>
        <v>0</v>
      </c>
      <c r="AX331" s="169" t="s">
        <v>291</v>
      </c>
      <c r="AY331" s="205">
        <v>89</v>
      </c>
      <c r="AZ331" s="196" t="s">
        <v>2</v>
      </c>
      <c r="BA331" s="169">
        <v>13.17</v>
      </c>
      <c r="BB331" s="197">
        <v>0</v>
      </c>
      <c r="BC331" s="197">
        <v>3</v>
      </c>
      <c r="BD331" s="197">
        <f t="shared" si="246"/>
        <v>3</v>
      </c>
    </row>
    <row r="332" spans="1:56" s="197" customFormat="1" ht="27" hidden="1" customHeight="1" thickTop="1" thickBot="1">
      <c r="A332" s="169"/>
      <c r="B332" s="205"/>
      <c r="C332" s="196" t="s">
        <v>48</v>
      </c>
      <c r="D332" s="197" t="s">
        <v>256</v>
      </c>
      <c r="E332" s="188">
        <f t="shared" si="227"/>
        <v>10</v>
      </c>
      <c r="F332" s="188">
        <f t="shared" si="228"/>
        <v>3</v>
      </c>
      <c r="G332" s="197">
        <f t="shared" si="244"/>
        <v>17.09</v>
      </c>
      <c r="H332" s="198">
        <f t="shared" si="242"/>
        <v>0</v>
      </c>
      <c r="I332" s="199">
        <f t="shared" si="222"/>
        <v>44</v>
      </c>
      <c r="J332" s="200">
        <f t="shared" si="223"/>
        <v>10</v>
      </c>
      <c r="K332" s="192">
        <f t="shared" si="229"/>
        <v>440</v>
      </c>
      <c r="L332" s="213">
        <v>15</v>
      </c>
      <c r="M332" s="201">
        <f t="shared" si="236"/>
        <v>455</v>
      </c>
      <c r="N332" s="169">
        <v>15</v>
      </c>
      <c r="O332" s="197">
        <v>0</v>
      </c>
      <c r="P332" s="157">
        <v>0.25</v>
      </c>
      <c r="Q332" s="157">
        <f t="shared" si="247"/>
        <v>0.25</v>
      </c>
      <c r="R332" s="197">
        <f t="shared" si="224"/>
        <v>10</v>
      </c>
      <c r="S332" s="197">
        <f t="shared" si="230"/>
        <v>0</v>
      </c>
      <c r="T332" s="157">
        <f t="shared" si="231"/>
        <v>10.25</v>
      </c>
      <c r="U332" s="197">
        <f t="shared" si="237"/>
        <v>153.75</v>
      </c>
      <c r="V332" s="197">
        <f t="shared" si="225"/>
        <v>44</v>
      </c>
      <c r="W332" s="197">
        <f t="shared" si="232"/>
        <v>17.079999999999998</v>
      </c>
      <c r="X332" s="158">
        <f t="shared" si="238"/>
        <v>0</v>
      </c>
      <c r="Y332" s="158">
        <v>15</v>
      </c>
      <c r="Z332" s="158">
        <f t="shared" si="226"/>
        <v>440</v>
      </c>
      <c r="AA332" s="158">
        <f t="shared" si="239"/>
        <v>455</v>
      </c>
      <c r="AC332" s="197">
        <f t="shared" si="248"/>
        <v>0</v>
      </c>
      <c r="AE332" s="202"/>
      <c r="AF332" s="203"/>
      <c r="AJ332" s="157">
        <f t="shared" si="233"/>
        <v>10</v>
      </c>
      <c r="AK332" s="157">
        <f t="shared" si="234"/>
        <v>0.25</v>
      </c>
      <c r="AL332" s="197">
        <f t="shared" si="243"/>
        <v>3</v>
      </c>
      <c r="AN332" s="197">
        <f t="shared" si="217"/>
        <v>15</v>
      </c>
      <c r="AO332" s="197">
        <f t="shared" si="245"/>
        <v>150</v>
      </c>
      <c r="AP332" s="197">
        <f t="shared" si="218"/>
        <v>0.25</v>
      </c>
      <c r="AQ332" s="197">
        <f t="shared" si="219"/>
        <v>3.75</v>
      </c>
      <c r="AR332" s="197">
        <f t="shared" si="220"/>
        <v>153.75</v>
      </c>
      <c r="AS332" s="197">
        <f t="shared" si="221"/>
        <v>17.083333333333332</v>
      </c>
      <c r="AT332" s="197">
        <f t="shared" si="240"/>
        <v>0</v>
      </c>
      <c r="AU332" s="204">
        <f t="shared" si="241"/>
        <v>0</v>
      </c>
      <c r="AV332" s="197">
        <f t="shared" si="235"/>
        <v>0</v>
      </c>
      <c r="AX332" s="169" t="s">
        <v>292</v>
      </c>
      <c r="AY332" s="205">
        <v>75</v>
      </c>
      <c r="AZ332" s="196" t="s">
        <v>48</v>
      </c>
      <c r="BA332" s="169">
        <v>15</v>
      </c>
      <c r="BB332" s="197">
        <v>0</v>
      </c>
      <c r="BC332" s="197">
        <v>3</v>
      </c>
      <c r="BD332" s="197">
        <f t="shared" si="246"/>
        <v>3</v>
      </c>
    </row>
    <row r="333" spans="1:56" s="197" customFormat="1" ht="27" hidden="1" customHeight="1" thickTop="1" thickBot="1">
      <c r="A333" s="169"/>
      <c r="B333" s="205"/>
      <c r="C333" s="196" t="s">
        <v>48</v>
      </c>
      <c r="D333" s="197" t="s">
        <v>256</v>
      </c>
      <c r="E333" s="188">
        <f t="shared" si="227"/>
        <v>10</v>
      </c>
      <c r="F333" s="188">
        <f t="shared" si="228"/>
        <v>3</v>
      </c>
      <c r="G333" s="197">
        <f t="shared" si="244"/>
        <v>17.09</v>
      </c>
      <c r="H333" s="198">
        <f t="shared" si="242"/>
        <v>0</v>
      </c>
      <c r="I333" s="199">
        <f t="shared" si="222"/>
        <v>44</v>
      </c>
      <c r="J333" s="200">
        <f t="shared" si="223"/>
        <v>10</v>
      </c>
      <c r="K333" s="192">
        <f t="shared" si="229"/>
        <v>440</v>
      </c>
      <c r="L333" s="213">
        <v>15</v>
      </c>
      <c r="M333" s="201">
        <f t="shared" si="236"/>
        <v>455</v>
      </c>
      <c r="N333" s="169">
        <v>15</v>
      </c>
      <c r="P333" s="157">
        <v>0.25</v>
      </c>
      <c r="Q333" s="157">
        <f t="shared" si="247"/>
        <v>0.25</v>
      </c>
      <c r="R333" s="197">
        <f t="shared" si="224"/>
        <v>10</v>
      </c>
      <c r="S333" s="197">
        <f t="shared" si="230"/>
        <v>0</v>
      </c>
      <c r="T333" s="157">
        <f t="shared" si="231"/>
        <v>10.25</v>
      </c>
      <c r="U333" s="197">
        <f t="shared" si="237"/>
        <v>153.75</v>
      </c>
      <c r="V333" s="197">
        <f t="shared" si="225"/>
        <v>44</v>
      </c>
      <c r="W333" s="197">
        <f t="shared" si="232"/>
        <v>17.079999999999998</v>
      </c>
      <c r="X333" s="158">
        <f t="shared" si="238"/>
        <v>0</v>
      </c>
      <c r="Y333" s="158">
        <v>15</v>
      </c>
      <c r="Z333" s="158">
        <f t="shared" si="226"/>
        <v>440</v>
      </c>
      <c r="AA333" s="158">
        <f t="shared" si="239"/>
        <v>455</v>
      </c>
      <c r="AC333" s="197">
        <f t="shared" si="248"/>
        <v>0</v>
      </c>
      <c r="AE333" s="202"/>
      <c r="AF333" s="203"/>
      <c r="AJ333" s="157">
        <f t="shared" si="233"/>
        <v>10</v>
      </c>
      <c r="AK333" s="157">
        <f t="shared" si="234"/>
        <v>0.25</v>
      </c>
      <c r="AL333" s="197">
        <f t="shared" si="243"/>
        <v>3</v>
      </c>
      <c r="AN333" s="197">
        <f t="shared" si="217"/>
        <v>15</v>
      </c>
      <c r="AO333" s="197">
        <f t="shared" si="245"/>
        <v>150</v>
      </c>
      <c r="AP333" s="197">
        <f t="shared" si="218"/>
        <v>0.25</v>
      </c>
      <c r="AQ333" s="197">
        <f t="shared" si="219"/>
        <v>3.75</v>
      </c>
      <c r="AR333" s="197">
        <f t="shared" si="220"/>
        <v>153.75</v>
      </c>
      <c r="AS333" s="197">
        <f t="shared" si="221"/>
        <v>17.083333333333332</v>
      </c>
      <c r="AT333" s="197">
        <f t="shared" si="240"/>
        <v>0</v>
      </c>
      <c r="AU333" s="204">
        <f t="shared" si="241"/>
        <v>0</v>
      </c>
      <c r="AV333" s="197">
        <f t="shared" si="235"/>
        <v>0</v>
      </c>
      <c r="AX333" s="169" t="s">
        <v>293</v>
      </c>
      <c r="AY333" s="205">
        <v>89</v>
      </c>
      <c r="AZ333" s="196" t="s">
        <v>48</v>
      </c>
      <c r="BA333" s="169">
        <v>15</v>
      </c>
      <c r="BC333" s="197">
        <v>3</v>
      </c>
      <c r="BD333" s="197">
        <f t="shared" si="246"/>
        <v>3</v>
      </c>
    </row>
    <row r="334" spans="1:56" s="197" customFormat="1" ht="27" hidden="1" customHeight="1" thickTop="1" thickBot="1">
      <c r="A334" s="169"/>
      <c r="B334" s="205"/>
      <c r="C334" s="196" t="s">
        <v>48</v>
      </c>
      <c r="D334" s="197" t="s">
        <v>256</v>
      </c>
      <c r="E334" s="188">
        <f t="shared" si="227"/>
        <v>10</v>
      </c>
      <c r="F334" s="188">
        <f t="shared" si="228"/>
        <v>3</v>
      </c>
      <c r="G334" s="197">
        <f t="shared" si="244"/>
        <v>17.09</v>
      </c>
      <c r="H334" s="198">
        <f t="shared" si="242"/>
        <v>0</v>
      </c>
      <c r="I334" s="199">
        <f t="shared" si="222"/>
        <v>44</v>
      </c>
      <c r="J334" s="200">
        <f t="shared" si="223"/>
        <v>10</v>
      </c>
      <c r="K334" s="192">
        <f t="shared" si="229"/>
        <v>440</v>
      </c>
      <c r="L334" s="213">
        <v>15</v>
      </c>
      <c r="M334" s="201">
        <f t="shared" si="236"/>
        <v>455</v>
      </c>
      <c r="N334" s="169">
        <v>15</v>
      </c>
      <c r="O334" s="197">
        <v>0</v>
      </c>
      <c r="P334" s="157">
        <v>0.25</v>
      </c>
      <c r="Q334" s="157">
        <f t="shared" si="247"/>
        <v>0.25</v>
      </c>
      <c r="R334" s="197">
        <f t="shared" si="224"/>
        <v>10</v>
      </c>
      <c r="S334" s="197">
        <f t="shared" si="230"/>
        <v>0</v>
      </c>
      <c r="T334" s="157">
        <f t="shared" si="231"/>
        <v>10.25</v>
      </c>
      <c r="U334" s="197">
        <f t="shared" si="237"/>
        <v>153.75</v>
      </c>
      <c r="V334" s="197">
        <f t="shared" si="225"/>
        <v>44</v>
      </c>
      <c r="W334" s="197">
        <f t="shared" si="232"/>
        <v>17.079999999999998</v>
      </c>
      <c r="X334" s="158">
        <f t="shared" si="238"/>
        <v>0</v>
      </c>
      <c r="Y334" s="158">
        <v>15</v>
      </c>
      <c r="Z334" s="158">
        <f t="shared" si="226"/>
        <v>440</v>
      </c>
      <c r="AA334" s="158">
        <f t="shared" si="239"/>
        <v>455</v>
      </c>
      <c r="AC334" s="197">
        <f t="shared" si="248"/>
        <v>0</v>
      </c>
      <c r="AE334" s="202"/>
      <c r="AF334" s="203"/>
      <c r="AJ334" s="157">
        <f t="shared" si="233"/>
        <v>10</v>
      </c>
      <c r="AK334" s="157">
        <f t="shared" si="234"/>
        <v>0.25</v>
      </c>
      <c r="AL334" s="197">
        <f t="shared" si="243"/>
        <v>3</v>
      </c>
      <c r="AN334" s="197">
        <f t="shared" si="217"/>
        <v>15</v>
      </c>
      <c r="AO334" s="197">
        <f t="shared" si="245"/>
        <v>150</v>
      </c>
      <c r="AP334" s="197">
        <f t="shared" si="218"/>
        <v>0.25</v>
      </c>
      <c r="AQ334" s="197">
        <f t="shared" si="219"/>
        <v>3.75</v>
      </c>
      <c r="AR334" s="197">
        <f t="shared" si="220"/>
        <v>153.75</v>
      </c>
      <c r="AS334" s="197">
        <f t="shared" si="221"/>
        <v>17.083333333333332</v>
      </c>
      <c r="AT334" s="197">
        <f t="shared" si="240"/>
        <v>0</v>
      </c>
      <c r="AU334" s="204">
        <f t="shared" si="241"/>
        <v>0</v>
      </c>
      <c r="AV334" s="197">
        <f t="shared" si="235"/>
        <v>0</v>
      </c>
      <c r="AX334" s="169" t="s">
        <v>294</v>
      </c>
      <c r="AY334" s="205">
        <v>76</v>
      </c>
      <c r="AZ334" s="196" t="s">
        <v>48</v>
      </c>
      <c r="BA334" s="169">
        <v>15</v>
      </c>
      <c r="BB334" s="197">
        <v>0</v>
      </c>
      <c r="BC334" s="197">
        <v>3</v>
      </c>
      <c r="BD334" s="197">
        <f t="shared" si="246"/>
        <v>3</v>
      </c>
    </row>
    <row r="335" spans="1:56" s="197" customFormat="1" ht="27" hidden="1" customHeight="1" thickTop="1" thickBot="1">
      <c r="A335" s="169"/>
      <c r="B335" s="205"/>
      <c r="C335" s="196" t="s">
        <v>48</v>
      </c>
      <c r="D335" s="197" t="s">
        <v>256</v>
      </c>
      <c r="E335" s="188">
        <f t="shared" si="227"/>
        <v>10</v>
      </c>
      <c r="F335" s="188">
        <f t="shared" si="228"/>
        <v>4</v>
      </c>
      <c r="G335" s="197">
        <f t="shared" si="244"/>
        <v>17.23</v>
      </c>
      <c r="H335" s="198">
        <f t="shared" si="242"/>
        <v>0</v>
      </c>
      <c r="I335" s="199">
        <f t="shared" si="222"/>
        <v>44</v>
      </c>
      <c r="J335" s="200">
        <f t="shared" si="223"/>
        <v>10</v>
      </c>
      <c r="K335" s="192">
        <f t="shared" si="229"/>
        <v>440</v>
      </c>
      <c r="L335" s="213">
        <v>15</v>
      </c>
      <c r="M335" s="201">
        <f t="shared" si="236"/>
        <v>455</v>
      </c>
      <c r="N335" s="169">
        <v>15</v>
      </c>
      <c r="O335" s="197">
        <v>1</v>
      </c>
      <c r="P335" s="157">
        <v>0.25</v>
      </c>
      <c r="Q335" s="157">
        <f t="shared" si="247"/>
        <v>0.33333333333333331</v>
      </c>
      <c r="R335" s="197">
        <f t="shared" si="224"/>
        <v>10</v>
      </c>
      <c r="S335" s="197">
        <f t="shared" si="230"/>
        <v>0</v>
      </c>
      <c r="T335" s="157">
        <f t="shared" si="231"/>
        <v>10.333333333333334</v>
      </c>
      <c r="U335" s="197">
        <f t="shared" si="237"/>
        <v>155</v>
      </c>
      <c r="V335" s="197">
        <f t="shared" si="225"/>
        <v>44</v>
      </c>
      <c r="W335" s="197">
        <f t="shared" si="232"/>
        <v>17.22</v>
      </c>
      <c r="X335" s="158">
        <f t="shared" si="238"/>
        <v>0</v>
      </c>
      <c r="Y335" s="158">
        <v>15</v>
      </c>
      <c r="Z335" s="158">
        <f t="shared" si="226"/>
        <v>440</v>
      </c>
      <c r="AA335" s="158">
        <f t="shared" si="239"/>
        <v>455</v>
      </c>
      <c r="AC335" s="197">
        <f t="shared" si="248"/>
        <v>0</v>
      </c>
      <c r="AE335" s="202"/>
      <c r="AF335" s="203"/>
      <c r="AJ335" s="157">
        <f t="shared" si="233"/>
        <v>10</v>
      </c>
      <c r="AK335" s="157">
        <f t="shared" si="234"/>
        <v>0.33333333333333393</v>
      </c>
      <c r="AL335" s="197">
        <f t="shared" si="243"/>
        <v>4</v>
      </c>
      <c r="AN335" s="197">
        <f t="shared" si="217"/>
        <v>15</v>
      </c>
      <c r="AO335" s="197">
        <f t="shared" si="245"/>
        <v>150</v>
      </c>
      <c r="AP335" s="197">
        <f t="shared" si="218"/>
        <v>0.33333333333333331</v>
      </c>
      <c r="AQ335" s="197">
        <f t="shared" si="219"/>
        <v>5</v>
      </c>
      <c r="AR335" s="197">
        <f t="shared" si="220"/>
        <v>155</v>
      </c>
      <c r="AS335" s="197">
        <f t="shared" si="221"/>
        <v>17.222222222222221</v>
      </c>
      <c r="AT335" s="197">
        <f t="shared" si="240"/>
        <v>0</v>
      </c>
      <c r="AU335" s="204">
        <f t="shared" si="241"/>
        <v>0</v>
      </c>
      <c r="AV335" s="197">
        <f t="shared" si="235"/>
        <v>0</v>
      </c>
      <c r="AX335" s="169" t="s">
        <v>295</v>
      </c>
      <c r="AY335" s="205">
        <v>76</v>
      </c>
      <c r="AZ335" s="196" t="s">
        <v>48</v>
      </c>
      <c r="BA335" s="169">
        <v>15</v>
      </c>
      <c r="BB335" s="197">
        <v>1</v>
      </c>
      <c r="BC335" s="197">
        <v>3</v>
      </c>
      <c r="BD335" s="197">
        <f t="shared" si="246"/>
        <v>4</v>
      </c>
    </row>
    <row r="336" spans="1:56" s="197" customFormat="1" ht="27" hidden="1" customHeight="1" thickTop="1" thickBot="1">
      <c r="A336" s="169"/>
      <c r="B336" s="205"/>
      <c r="C336" s="196" t="s">
        <v>48</v>
      </c>
      <c r="D336" s="197" t="s">
        <v>256</v>
      </c>
      <c r="E336" s="188">
        <f t="shared" si="227"/>
        <v>10</v>
      </c>
      <c r="F336" s="188">
        <f t="shared" si="228"/>
        <v>3</v>
      </c>
      <c r="G336" s="197">
        <f t="shared" si="244"/>
        <v>17.09</v>
      </c>
      <c r="H336" s="198">
        <f t="shared" si="242"/>
        <v>0</v>
      </c>
      <c r="I336" s="199">
        <f t="shared" si="222"/>
        <v>44</v>
      </c>
      <c r="J336" s="200">
        <f t="shared" si="223"/>
        <v>10</v>
      </c>
      <c r="K336" s="192">
        <f t="shared" si="229"/>
        <v>440</v>
      </c>
      <c r="L336" s="213">
        <v>15</v>
      </c>
      <c r="M336" s="201">
        <f t="shared" si="236"/>
        <v>455</v>
      </c>
      <c r="N336" s="169">
        <v>15</v>
      </c>
      <c r="O336" s="197">
        <v>0</v>
      </c>
      <c r="P336" s="157">
        <v>0.25</v>
      </c>
      <c r="Q336" s="157">
        <f t="shared" si="247"/>
        <v>0.25</v>
      </c>
      <c r="R336" s="197">
        <f t="shared" si="224"/>
        <v>10</v>
      </c>
      <c r="S336" s="197">
        <f t="shared" si="230"/>
        <v>0</v>
      </c>
      <c r="T336" s="157">
        <f t="shared" si="231"/>
        <v>10.25</v>
      </c>
      <c r="U336" s="197">
        <f t="shared" si="237"/>
        <v>153.75</v>
      </c>
      <c r="V336" s="197">
        <f t="shared" si="225"/>
        <v>44</v>
      </c>
      <c r="W336" s="197">
        <f t="shared" si="232"/>
        <v>17.079999999999998</v>
      </c>
      <c r="X336" s="158">
        <f t="shared" si="238"/>
        <v>0</v>
      </c>
      <c r="Y336" s="158">
        <v>15</v>
      </c>
      <c r="Z336" s="158">
        <f t="shared" si="226"/>
        <v>440</v>
      </c>
      <c r="AA336" s="158">
        <f t="shared" si="239"/>
        <v>455</v>
      </c>
      <c r="AC336" s="197">
        <f t="shared" si="248"/>
        <v>0</v>
      </c>
      <c r="AE336" s="202"/>
      <c r="AF336" s="203"/>
      <c r="AJ336" s="157">
        <f t="shared" si="233"/>
        <v>10</v>
      </c>
      <c r="AK336" s="157">
        <f t="shared" si="234"/>
        <v>0.25</v>
      </c>
      <c r="AL336" s="197">
        <f t="shared" si="243"/>
        <v>3</v>
      </c>
      <c r="AN336" s="197">
        <f t="shared" si="217"/>
        <v>15</v>
      </c>
      <c r="AO336" s="197">
        <f t="shared" si="245"/>
        <v>150</v>
      </c>
      <c r="AP336" s="197">
        <f t="shared" si="218"/>
        <v>0.25</v>
      </c>
      <c r="AQ336" s="197">
        <f t="shared" si="219"/>
        <v>3.75</v>
      </c>
      <c r="AR336" s="197">
        <f t="shared" si="220"/>
        <v>153.75</v>
      </c>
      <c r="AS336" s="197">
        <f t="shared" si="221"/>
        <v>17.083333333333332</v>
      </c>
      <c r="AT336" s="197">
        <f t="shared" si="240"/>
        <v>0</v>
      </c>
      <c r="AU336" s="204">
        <f t="shared" si="241"/>
        <v>0</v>
      </c>
      <c r="AV336" s="197">
        <f t="shared" si="235"/>
        <v>0</v>
      </c>
      <c r="AX336" s="169" t="s">
        <v>296</v>
      </c>
      <c r="AY336" s="205">
        <v>53</v>
      </c>
      <c r="AZ336" s="196" t="s">
        <v>48</v>
      </c>
      <c r="BA336" s="169">
        <v>15</v>
      </c>
      <c r="BB336" s="197">
        <v>0</v>
      </c>
      <c r="BC336" s="197">
        <v>3</v>
      </c>
      <c r="BD336" s="197">
        <f t="shared" si="246"/>
        <v>3</v>
      </c>
    </row>
    <row r="337" spans="1:56" s="197" customFormat="1" ht="27" hidden="1" customHeight="1" thickTop="1" thickBot="1">
      <c r="A337" s="169"/>
      <c r="B337" s="205"/>
      <c r="C337" s="196" t="s">
        <v>48</v>
      </c>
      <c r="D337" s="197" t="s">
        <v>256</v>
      </c>
      <c r="E337" s="188">
        <f t="shared" si="227"/>
        <v>10</v>
      </c>
      <c r="F337" s="188">
        <f t="shared" si="228"/>
        <v>3</v>
      </c>
      <c r="G337" s="197">
        <f t="shared" si="244"/>
        <v>17.09</v>
      </c>
      <c r="H337" s="198">
        <f t="shared" si="242"/>
        <v>0</v>
      </c>
      <c r="I337" s="199">
        <f t="shared" si="222"/>
        <v>44</v>
      </c>
      <c r="J337" s="200">
        <f t="shared" si="223"/>
        <v>10</v>
      </c>
      <c r="K337" s="192">
        <f t="shared" si="229"/>
        <v>440</v>
      </c>
      <c r="L337" s="213">
        <v>15</v>
      </c>
      <c r="M337" s="201">
        <f t="shared" si="236"/>
        <v>455</v>
      </c>
      <c r="N337" s="169">
        <v>15</v>
      </c>
      <c r="O337" s="197">
        <v>0</v>
      </c>
      <c r="P337" s="157">
        <v>0.25</v>
      </c>
      <c r="Q337" s="157">
        <f t="shared" si="247"/>
        <v>0.25</v>
      </c>
      <c r="R337" s="197">
        <f t="shared" si="224"/>
        <v>10</v>
      </c>
      <c r="S337" s="197">
        <f t="shared" si="230"/>
        <v>0</v>
      </c>
      <c r="T337" s="157">
        <f t="shared" si="231"/>
        <v>10.25</v>
      </c>
      <c r="U337" s="197">
        <f t="shared" si="237"/>
        <v>153.75</v>
      </c>
      <c r="V337" s="197">
        <f t="shared" si="225"/>
        <v>44</v>
      </c>
      <c r="W337" s="197">
        <f t="shared" si="232"/>
        <v>17.079999999999998</v>
      </c>
      <c r="X337" s="158">
        <f t="shared" si="238"/>
        <v>0</v>
      </c>
      <c r="Y337" s="158">
        <v>15</v>
      </c>
      <c r="Z337" s="158">
        <f t="shared" si="226"/>
        <v>440</v>
      </c>
      <c r="AA337" s="158">
        <f t="shared" si="239"/>
        <v>455</v>
      </c>
      <c r="AC337" s="197">
        <f t="shared" si="248"/>
        <v>0</v>
      </c>
      <c r="AE337" s="202"/>
      <c r="AF337" s="203"/>
      <c r="AJ337" s="157">
        <f t="shared" si="233"/>
        <v>10</v>
      </c>
      <c r="AK337" s="157">
        <f t="shared" si="234"/>
        <v>0.25</v>
      </c>
      <c r="AL337" s="197">
        <f t="shared" si="243"/>
        <v>3</v>
      </c>
      <c r="AN337" s="197">
        <f t="shared" si="217"/>
        <v>15</v>
      </c>
      <c r="AO337" s="197">
        <f t="shared" si="245"/>
        <v>150</v>
      </c>
      <c r="AP337" s="197">
        <f t="shared" si="218"/>
        <v>0.25</v>
      </c>
      <c r="AQ337" s="197">
        <f t="shared" si="219"/>
        <v>3.75</v>
      </c>
      <c r="AR337" s="197">
        <f t="shared" si="220"/>
        <v>153.75</v>
      </c>
      <c r="AS337" s="197">
        <f t="shared" si="221"/>
        <v>17.083333333333332</v>
      </c>
      <c r="AT337" s="197">
        <f t="shared" si="240"/>
        <v>0</v>
      </c>
      <c r="AU337" s="204">
        <f t="shared" si="241"/>
        <v>0</v>
      </c>
      <c r="AV337" s="197">
        <f t="shared" si="235"/>
        <v>0</v>
      </c>
      <c r="AX337" s="169" t="s">
        <v>297</v>
      </c>
      <c r="AY337" s="205">
        <v>59</v>
      </c>
      <c r="AZ337" s="196" t="s">
        <v>48</v>
      </c>
      <c r="BA337" s="169">
        <v>15</v>
      </c>
      <c r="BB337" s="197">
        <v>0</v>
      </c>
      <c r="BC337" s="197">
        <v>3</v>
      </c>
      <c r="BD337" s="197">
        <f t="shared" si="246"/>
        <v>3</v>
      </c>
    </row>
    <row r="338" spans="1:56" s="197" customFormat="1" ht="27" hidden="1" customHeight="1" thickTop="1" thickBot="1">
      <c r="A338" s="169"/>
      <c r="B338" s="205"/>
      <c r="C338" s="196" t="s">
        <v>48</v>
      </c>
      <c r="D338" s="197" t="s">
        <v>256</v>
      </c>
      <c r="E338" s="188">
        <f t="shared" si="227"/>
        <v>10</v>
      </c>
      <c r="F338" s="188">
        <f t="shared" si="228"/>
        <v>4</v>
      </c>
      <c r="G338" s="197">
        <f t="shared" si="244"/>
        <v>17.23</v>
      </c>
      <c r="H338" s="198">
        <f t="shared" si="242"/>
        <v>0</v>
      </c>
      <c r="I338" s="199">
        <f t="shared" si="222"/>
        <v>44</v>
      </c>
      <c r="J338" s="200">
        <f t="shared" si="223"/>
        <v>10</v>
      </c>
      <c r="K338" s="192">
        <f t="shared" si="229"/>
        <v>440</v>
      </c>
      <c r="L338" s="213">
        <v>15</v>
      </c>
      <c r="M338" s="201">
        <f t="shared" si="236"/>
        <v>455</v>
      </c>
      <c r="N338" s="169">
        <v>15</v>
      </c>
      <c r="O338" s="197">
        <v>1</v>
      </c>
      <c r="P338" s="157">
        <v>0.25</v>
      </c>
      <c r="Q338" s="157">
        <f t="shared" si="247"/>
        <v>0.33333333333333331</v>
      </c>
      <c r="R338" s="197">
        <f t="shared" si="224"/>
        <v>10</v>
      </c>
      <c r="S338" s="197">
        <f t="shared" si="230"/>
        <v>0</v>
      </c>
      <c r="T338" s="157">
        <f t="shared" si="231"/>
        <v>10.333333333333334</v>
      </c>
      <c r="U338" s="197">
        <f t="shared" si="237"/>
        <v>155</v>
      </c>
      <c r="V338" s="197">
        <f t="shared" si="225"/>
        <v>44</v>
      </c>
      <c r="W338" s="197">
        <f t="shared" si="232"/>
        <v>17.22</v>
      </c>
      <c r="X338" s="158">
        <f t="shared" si="238"/>
        <v>0</v>
      </c>
      <c r="Y338" s="158">
        <v>15</v>
      </c>
      <c r="Z338" s="158">
        <f t="shared" si="226"/>
        <v>440</v>
      </c>
      <c r="AA338" s="158">
        <f t="shared" si="239"/>
        <v>455</v>
      </c>
      <c r="AC338" s="197">
        <f t="shared" si="248"/>
        <v>0</v>
      </c>
      <c r="AE338" s="202"/>
      <c r="AF338" s="203"/>
      <c r="AJ338" s="157">
        <f t="shared" si="233"/>
        <v>10</v>
      </c>
      <c r="AK338" s="157">
        <f t="shared" si="234"/>
        <v>0.33333333333333393</v>
      </c>
      <c r="AL338" s="197">
        <f t="shared" si="243"/>
        <v>4</v>
      </c>
      <c r="AN338" s="197">
        <f t="shared" si="217"/>
        <v>15</v>
      </c>
      <c r="AO338" s="197">
        <f t="shared" si="245"/>
        <v>150</v>
      </c>
      <c r="AP338" s="197">
        <f t="shared" si="218"/>
        <v>0.33333333333333331</v>
      </c>
      <c r="AQ338" s="197">
        <f t="shared" si="219"/>
        <v>5</v>
      </c>
      <c r="AR338" s="197">
        <f t="shared" si="220"/>
        <v>155</v>
      </c>
      <c r="AS338" s="197">
        <f t="shared" si="221"/>
        <v>17.222222222222221</v>
      </c>
      <c r="AT338" s="197">
        <f t="shared" si="240"/>
        <v>0</v>
      </c>
      <c r="AU338" s="204">
        <f t="shared" si="241"/>
        <v>0</v>
      </c>
      <c r="AV338" s="197">
        <f t="shared" si="235"/>
        <v>0</v>
      </c>
      <c r="AX338" s="169" t="s">
        <v>298</v>
      </c>
      <c r="AY338" s="205">
        <v>79</v>
      </c>
      <c r="AZ338" s="196" t="s">
        <v>48</v>
      </c>
      <c r="BA338" s="169">
        <v>15</v>
      </c>
      <c r="BB338" s="197">
        <v>1</v>
      </c>
      <c r="BC338" s="197">
        <v>3</v>
      </c>
      <c r="BD338" s="197">
        <f t="shared" si="246"/>
        <v>4</v>
      </c>
    </row>
    <row r="339" spans="1:56" s="197" customFormat="1" ht="27" hidden="1" customHeight="1" thickTop="1" thickBot="1">
      <c r="A339" s="169"/>
      <c r="B339" s="205"/>
      <c r="C339" s="196" t="s">
        <v>48</v>
      </c>
      <c r="D339" s="197" t="s">
        <v>256</v>
      </c>
      <c r="E339" s="188">
        <f t="shared" si="227"/>
        <v>10</v>
      </c>
      <c r="F339" s="188">
        <f t="shared" si="228"/>
        <v>3</v>
      </c>
      <c r="G339" s="197">
        <f t="shared" si="244"/>
        <v>17.09</v>
      </c>
      <c r="H339" s="198">
        <f t="shared" si="242"/>
        <v>0</v>
      </c>
      <c r="I339" s="199">
        <f t="shared" si="222"/>
        <v>44</v>
      </c>
      <c r="J339" s="200">
        <f t="shared" si="223"/>
        <v>10</v>
      </c>
      <c r="K339" s="192">
        <f t="shared" si="229"/>
        <v>440</v>
      </c>
      <c r="L339" s="213">
        <v>15</v>
      </c>
      <c r="M339" s="201">
        <f t="shared" si="236"/>
        <v>455</v>
      </c>
      <c r="N339" s="169">
        <v>15</v>
      </c>
      <c r="O339" s="197">
        <v>0</v>
      </c>
      <c r="P339" s="157">
        <v>0.25</v>
      </c>
      <c r="Q339" s="157">
        <f t="shared" si="247"/>
        <v>0.25</v>
      </c>
      <c r="R339" s="197">
        <f t="shared" si="224"/>
        <v>10</v>
      </c>
      <c r="S339" s="197">
        <f t="shared" si="230"/>
        <v>0</v>
      </c>
      <c r="T339" s="157">
        <f t="shared" si="231"/>
        <v>10.25</v>
      </c>
      <c r="U339" s="197">
        <f t="shared" si="237"/>
        <v>153.75</v>
      </c>
      <c r="V339" s="197">
        <f t="shared" si="225"/>
        <v>44</v>
      </c>
      <c r="W339" s="197">
        <f t="shared" si="232"/>
        <v>17.079999999999998</v>
      </c>
      <c r="X339" s="158">
        <f t="shared" si="238"/>
        <v>0</v>
      </c>
      <c r="Y339" s="158">
        <v>15</v>
      </c>
      <c r="Z339" s="158">
        <f t="shared" si="226"/>
        <v>440</v>
      </c>
      <c r="AA339" s="158">
        <f t="shared" si="239"/>
        <v>455</v>
      </c>
      <c r="AC339" s="197">
        <f t="shared" si="248"/>
        <v>0</v>
      </c>
      <c r="AE339" s="202"/>
      <c r="AF339" s="203"/>
      <c r="AJ339" s="157">
        <f t="shared" si="233"/>
        <v>10</v>
      </c>
      <c r="AK339" s="157">
        <f t="shared" si="234"/>
        <v>0.25</v>
      </c>
      <c r="AL339" s="197">
        <f t="shared" si="243"/>
        <v>3</v>
      </c>
      <c r="AN339" s="197">
        <f t="shared" si="217"/>
        <v>15</v>
      </c>
      <c r="AO339" s="197">
        <f t="shared" si="245"/>
        <v>150</v>
      </c>
      <c r="AP339" s="197">
        <f t="shared" si="218"/>
        <v>0.25</v>
      </c>
      <c r="AQ339" s="197">
        <f t="shared" si="219"/>
        <v>3.75</v>
      </c>
      <c r="AR339" s="197">
        <f t="shared" si="220"/>
        <v>153.75</v>
      </c>
      <c r="AS339" s="197">
        <f t="shared" si="221"/>
        <v>17.083333333333332</v>
      </c>
      <c r="AT339" s="197">
        <f t="shared" si="240"/>
        <v>0</v>
      </c>
      <c r="AU339" s="204">
        <f t="shared" si="241"/>
        <v>0</v>
      </c>
      <c r="AV339" s="197">
        <f t="shared" si="235"/>
        <v>0</v>
      </c>
      <c r="AX339" s="169" t="s">
        <v>299</v>
      </c>
      <c r="AY339" s="205">
        <v>75</v>
      </c>
      <c r="AZ339" s="196" t="s">
        <v>48</v>
      </c>
      <c r="BA339" s="169">
        <v>15</v>
      </c>
      <c r="BB339" s="197">
        <v>0</v>
      </c>
      <c r="BC339" s="197">
        <v>3</v>
      </c>
      <c r="BD339" s="197">
        <f t="shared" si="246"/>
        <v>3</v>
      </c>
    </row>
    <row r="340" spans="1:56" s="197" customFormat="1" ht="27" hidden="1" customHeight="1" thickTop="1" thickBot="1">
      <c r="A340" s="169"/>
      <c r="B340" s="205"/>
      <c r="C340" s="196" t="s">
        <v>48</v>
      </c>
      <c r="D340" s="197" t="s">
        <v>256</v>
      </c>
      <c r="E340" s="188">
        <f t="shared" si="227"/>
        <v>10</v>
      </c>
      <c r="F340" s="188">
        <f t="shared" si="228"/>
        <v>3</v>
      </c>
      <c r="G340" s="197">
        <f t="shared" si="244"/>
        <v>17.09</v>
      </c>
      <c r="H340" s="198">
        <f t="shared" si="242"/>
        <v>0</v>
      </c>
      <c r="I340" s="199">
        <f t="shared" si="222"/>
        <v>44</v>
      </c>
      <c r="J340" s="200">
        <f t="shared" si="223"/>
        <v>10</v>
      </c>
      <c r="K340" s="192">
        <f t="shared" si="229"/>
        <v>440</v>
      </c>
      <c r="L340" s="213">
        <v>15</v>
      </c>
      <c r="M340" s="201">
        <f t="shared" si="236"/>
        <v>455</v>
      </c>
      <c r="N340" s="169">
        <v>15</v>
      </c>
      <c r="O340" s="197">
        <v>0</v>
      </c>
      <c r="P340" s="157">
        <v>0.25</v>
      </c>
      <c r="Q340" s="157">
        <f t="shared" si="247"/>
        <v>0.25</v>
      </c>
      <c r="R340" s="197">
        <f t="shared" si="224"/>
        <v>10</v>
      </c>
      <c r="S340" s="197">
        <f t="shared" si="230"/>
        <v>0</v>
      </c>
      <c r="T340" s="157">
        <f t="shared" si="231"/>
        <v>10.25</v>
      </c>
      <c r="U340" s="197">
        <f t="shared" si="237"/>
        <v>153.75</v>
      </c>
      <c r="V340" s="197">
        <f t="shared" si="225"/>
        <v>44</v>
      </c>
      <c r="W340" s="197">
        <f t="shared" si="232"/>
        <v>17.079999999999998</v>
      </c>
      <c r="X340" s="158">
        <f t="shared" si="238"/>
        <v>0</v>
      </c>
      <c r="Y340" s="158">
        <v>15</v>
      </c>
      <c r="Z340" s="158">
        <f t="shared" si="226"/>
        <v>440</v>
      </c>
      <c r="AA340" s="158">
        <f t="shared" si="239"/>
        <v>455</v>
      </c>
      <c r="AC340" s="197">
        <f t="shared" si="248"/>
        <v>0</v>
      </c>
      <c r="AE340" s="202"/>
      <c r="AF340" s="203"/>
      <c r="AJ340" s="157">
        <f t="shared" si="233"/>
        <v>10</v>
      </c>
      <c r="AK340" s="157">
        <f t="shared" si="234"/>
        <v>0.25</v>
      </c>
      <c r="AL340" s="197">
        <f t="shared" si="243"/>
        <v>3</v>
      </c>
      <c r="AN340" s="197">
        <f t="shared" si="217"/>
        <v>15</v>
      </c>
      <c r="AO340" s="197">
        <f t="shared" si="245"/>
        <v>150</v>
      </c>
      <c r="AP340" s="197">
        <f t="shared" si="218"/>
        <v>0.25</v>
      </c>
      <c r="AQ340" s="197">
        <f t="shared" si="219"/>
        <v>3.75</v>
      </c>
      <c r="AR340" s="197">
        <f t="shared" si="220"/>
        <v>153.75</v>
      </c>
      <c r="AS340" s="197">
        <f t="shared" si="221"/>
        <v>17.083333333333332</v>
      </c>
      <c r="AT340" s="197">
        <f t="shared" si="240"/>
        <v>0</v>
      </c>
      <c r="AU340" s="204">
        <f t="shared" si="241"/>
        <v>0</v>
      </c>
      <c r="AV340" s="197">
        <f t="shared" si="235"/>
        <v>0</v>
      </c>
      <c r="AX340" s="169" t="s">
        <v>300</v>
      </c>
      <c r="AY340" s="205">
        <v>64</v>
      </c>
      <c r="AZ340" s="196" t="s">
        <v>48</v>
      </c>
      <c r="BA340" s="169">
        <v>15</v>
      </c>
      <c r="BB340" s="197">
        <v>0</v>
      </c>
      <c r="BC340" s="197">
        <v>3</v>
      </c>
      <c r="BD340" s="197">
        <f t="shared" si="246"/>
        <v>3</v>
      </c>
    </row>
    <row r="341" spans="1:56" s="197" customFormat="1" ht="27" hidden="1" customHeight="1" thickTop="1" thickBot="1">
      <c r="A341" s="169"/>
      <c r="B341" s="205"/>
      <c r="C341" s="196" t="s">
        <v>48</v>
      </c>
      <c r="D341" s="197" t="s">
        <v>256</v>
      </c>
      <c r="E341" s="188">
        <f t="shared" si="227"/>
        <v>10</v>
      </c>
      <c r="F341" s="188">
        <f t="shared" si="228"/>
        <v>3</v>
      </c>
      <c r="G341" s="197">
        <f t="shared" si="244"/>
        <v>17.09</v>
      </c>
      <c r="H341" s="198">
        <f t="shared" si="242"/>
        <v>0</v>
      </c>
      <c r="I341" s="199">
        <f t="shared" si="222"/>
        <v>44</v>
      </c>
      <c r="J341" s="200">
        <f t="shared" si="223"/>
        <v>10</v>
      </c>
      <c r="K341" s="192">
        <f t="shared" si="229"/>
        <v>440</v>
      </c>
      <c r="L341" s="213">
        <v>15</v>
      </c>
      <c r="M341" s="201">
        <f t="shared" si="236"/>
        <v>455</v>
      </c>
      <c r="N341" s="169">
        <v>15</v>
      </c>
      <c r="O341" s="197">
        <v>0</v>
      </c>
      <c r="P341" s="157">
        <v>0.25</v>
      </c>
      <c r="Q341" s="157">
        <f t="shared" si="247"/>
        <v>0.25</v>
      </c>
      <c r="R341" s="197">
        <f t="shared" si="224"/>
        <v>10</v>
      </c>
      <c r="S341" s="197">
        <f t="shared" si="230"/>
        <v>0</v>
      </c>
      <c r="T341" s="157">
        <f t="shared" si="231"/>
        <v>10.25</v>
      </c>
      <c r="U341" s="197">
        <f t="shared" si="237"/>
        <v>153.75</v>
      </c>
      <c r="V341" s="197">
        <f t="shared" si="225"/>
        <v>44</v>
      </c>
      <c r="W341" s="197">
        <f t="shared" si="232"/>
        <v>17.079999999999998</v>
      </c>
      <c r="X341" s="158">
        <f t="shared" si="238"/>
        <v>0</v>
      </c>
      <c r="Y341" s="158">
        <v>15</v>
      </c>
      <c r="Z341" s="158">
        <f t="shared" si="226"/>
        <v>440</v>
      </c>
      <c r="AA341" s="158">
        <f t="shared" si="239"/>
        <v>455</v>
      </c>
      <c r="AC341" s="197">
        <f t="shared" si="248"/>
        <v>0</v>
      </c>
      <c r="AE341" s="202"/>
      <c r="AF341" s="203"/>
      <c r="AJ341" s="157">
        <f t="shared" si="233"/>
        <v>10</v>
      </c>
      <c r="AK341" s="157">
        <f t="shared" si="234"/>
        <v>0.25</v>
      </c>
      <c r="AL341" s="197">
        <f t="shared" si="243"/>
        <v>3</v>
      </c>
      <c r="AN341" s="197">
        <f t="shared" si="217"/>
        <v>15</v>
      </c>
      <c r="AO341" s="197">
        <f t="shared" si="245"/>
        <v>150</v>
      </c>
      <c r="AP341" s="197">
        <f t="shared" si="218"/>
        <v>0.25</v>
      </c>
      <c r="AQ341" s="197">
        <f t="shared" si="219"/>
        <v>3.75</v>
      </c>
      <c r="AR341" s="197">
        <f t="shared" si="220"/>
        <v>153.75</v>
      </c>
      <c r="AS341" s="197">
        <f t="shared" si="221"/>
        <v>17.083333333333332</v>
      </c>
      <c r="AT341" s="197">
        <f t="shared" si="240"/>
        <v>0</v>
      </c>
      <c r="AU341" s="204">
        <f t="shared" si="241"/>
        <v>0</v>
      </c>
      <c r="AV341" s="197">
        <f t="shared" si="235"/>
        <v>0</v>
      </c>
      <c r="AX341" s="169" t="s">
        <v>301</v>
      </c>
      <c r="AY341" s="205">
        <v>59</v>
      </c>
      <c r="AZ341" s="196" t="s">
        <v>48</v>
      </c>
      <c r="BA341" s="169">
        <v>15</v>
      </c>
      <c r="BB341" s="197">
        <v>0</v>
      </c>
      <c r="BC341" s="197">
        <v>3</v>
      </c>
      <c r="BD341" s="197">
        <f t="shared" si="246"/>
        <v>3</v>
      </c>
    </row>
    <row r="342" spans="1:56" s="197" customFormat="1" ht="27" hidden="1" customHeight="1" thickTop="1" thickBot="1">
      <c r="A342" s="169"/>
      <c r="B342" s="205"/>
      <c r="C342" s="196" t="s">
        <v>48</v>
      </c>
      <c r="D342" s="197" t="s">
        <v>256</v>
      </c>
      <c r="E342" s="188">
        <f t="shared" si="227"/>
        <v>10</v>
      </c>
      <c r="F342" s="188">
        <f t="shared" si="228"/>
        <v>3</v>
      </c>
      <c r="G342" s="197">
        <f t="shared" si="244"/>
        <v>17.09</v>
      </c>
      <c r="H342" s="198">
        <f t="shared" si="242"/>
        <v>0</v>
      </c>
      <c r="I342" s="199">
        <f t="shared" si="222"/>
        <v>44</v>
      </c>
      <c r="J342" s="200">
        <f t="shared" si="223"/>
        <v>10</v>
      </c>
      <c r="K342" s="192">
        <f t="shared" si="229"/>
        <v>440</v>
      </c>
      <c r="L342" s="213">
        <v>15</v>
      </c>
      <c r="M342" s="201">
        <f t="shared" si="236"/>
        <v>455</v>
      </c>
      <c r="N342" s="169">
        <v>15</v>
      </c>
      <c r="O342" s="197">
        <v>0</v>
      </c>
      <c r="P342" s="157">
        <v>0.25</v>
      </c>
      <c r="Q342" s="157">
        <f t="shared" si="247"/>
        <v>0.25</v>
      </c>
      <c r="R342" s="197">
        <f t="shared" si="224"/>
        <v>10</v>
      </c>
      <c r="S342" s="197">
        <f t="shared" si="230"/>
        <v>0</v>
      </c>
      <c r="T342" s="157">
        <f t="shared" si="231"/>
        <v>10.25</v>
      </c>
      <c r="U342" s="197">
        <f t="shared" si="237"/>
        <v>153.75</v>
      </c>
      <c r="V342" s="197">
        <f t="shared" si="225"/>
        <v>44</v>
      </c>
      <c r="W342" s="197">
        <f t="shared" si="232"/>
        <v>17.079999999999998</v>
      </c>
      <c r="X342" s="158">
        <f t="shared" si="238"/>
        <v>0</v>
      </c>
      <c r="Y342" s="158">
        <v>15</v>
      </c>
      <c r="Z342" s="158">
        <f t="shared" si="226"/>
        <v>440</v>
      </c>
      <c r="AA342" s="158">
        <f t="shared" si="239"/>
        <v>455</v>
      </c>
      <c r="AC342" s="197">
        <f t="shared" si="248"/>
        <v>0</v>
      </c>
      <c r="AE342" s="202"/>
      <c r="AF342" s="203"/>
      <c r="AJ342" s="157">
        <f t="shared" si="233"/>
        <v>10</v>
      </c>
      <c r="AK342" s="157">
        <f t="shared" si="234"/>
        <v>0.25</v>
      </c>
      <c r="AL342" s="197">
        <f t="shared" si="243"/>
        <v>3</v>
      </c>
      <c r="AN342" s="197">
        <f t="shared" si="217"/>
        <v>15</v>
      </c>
      <c r="AO342" s="197">
        <f t="shared" si="245"/>
        <v>150</v>
      </c>
      <c r="AP342" s="197">
        <f t="shared" si="218"/>
        <v>0.25</v>
      </c>
      <c r="AQ342" s="197">
        <f t="shared" si="219"/>
        <v>3.75</v>
      </c>
      <c r="AR342" s="197">
        <f t="shared" si="220"/>
        <v>153.75</v>
      </c>
      <c r="AS342" s="197">
        <f t="shared" si="221"/>
        <v>17.083333333333332</v>
      </c>
      <c r="AT342" s="197">
        <f t="shared" si="240"/>
        <v>0</v>
      </c>
      <c r="AU342" s="204">
        <f t="shared" si="241"/>
        <v>0</v>
      </c>
      <c r="AV342" s="197">
        <f t="shared" si="235"/>
        <v>0</v>
      </c>
      <c r="AX342" s="169" t="s">
        <v>302</v>
      </c>
      <c r="AY342" s="205">
        <v>79</v>
      </c>
      <c r="AZ342" s="196" t="s">
        <v>48</v>
      </c>
      <c r="BA342" s="169">
        <v>15</v>
      </c>
      <c r="BB342" s="197">
        <v>0</v>
      </c>
      <c r="BC342" s="197">
        <v>3</v>
      </c>
      <c r="BD342" s="197">
        <f t="shared" si="246"/>
        <v>3</v>
      </c>
    </row>
    <row r="343" spans="1:56" s="197" customFormat="1" ht="27" hidden="1" customHeight="1" thickTop="1" thickBot="1">
      <c r="A343" s="169"/>
      <c r="B343" s="205"/>
      <c r="C343" s="196" t="s">
        <v>48</v>
      </c>
      <c r="D343" s="197" t="s">
        <v>256</v>
      </c>
      <c r="E343" s="188">
        <f t="shared" si="227"/>
        <v>10</v>
      </c>
      <c r="F343" s="188">
        <f t="shared" si="228"/>
        <v>3</v>
      </c>
      <c r="G343" s="197">
        <f t="shared" si="244"/>
        <v>17.09</v>
      </c>
      <c r="H343" s="198">
        <f t="shared" si="242"/>
        <v>0</v>
      </c>
      <c r="I343" s="199">
        <f t="shared" si="222"/>
        <v>44</v>
      </c>
      <c r="J343" s="200">
        <f t="shared" si="223"/>
        <v>10</v>
      </c>
      <c r="K343" s="192">
        <f t="shared" si="229"/>
        <v>440</v>
      </c>
      <c r="L343" s="213">
        <v>15</v>
      </c>
      <c r="M343" s="201">
        <f t="shared" si="236"/>
        <v>455</v>
      </c>
      <c r="N343" s="169">
        <v>15</v>
      </c>
      <c r="O343" s="197">
        <v>0</v>
      </c>
      <c r="P343" s="157">
        <v>0.25</v>
      </c>
      <c r="Q343" s="157">
        <f t="shared" si="247"/>
        <v>0.25</v>
      </c>
      <c r="R343" s="197">
        <f t="shared" si="224"/>
        <v>10</v>
      </c>
      <c r="S343" s="197">
        <f t="shared" si="230"/>
        <v>0</v>
      </c>
      <c r="T343" s="157">
        <f t="shared" si="231"/>
        <v>10.25</v>
      </c>
      <c r="U343" s="197">
        <f t="shared" si="237"/>
        <v>153.75</v>
      </c>
      <c r="V343" s="197">
        <f t="shared" si="225"/>
        <v>44</v>
      </c>
      <c r="W343" s="197">
        <f t="shared" si="232"/>
        <v>17.079999999999998</v>
      </c>
      <c r="X343" s="158">
        <f t="shared" si="238"/>
        <v>0</v>
      </c>
      <c r="Y343" s="158">
        <v>15</v>
      </c>
      <c r="Z343" s="158">
        <f t="shared" si="226"/>
        <v>440</v>
      </c>
      <c r="AA343" s="158">
        <f t="shared" si="239"/>
        <v>455</v>
      </c>
      <c r="AC343" s="197">
        <f t="shared" si="248"/>
        <v>0</v>
      </c>
      <c r="AE343" s="202"/>
      <c r="AF343" s="203"/>
      <c r="AJ343" s="157">
        <f t="shared" si="233"/>
        <v>10</v>
      </c>
      <c r="AK343" s="157">
        <f t="shared" si="234"/>
        <v>0.25</v>
      </c>
      <c r="AL343" s="197">
        <f t="shared" si="243"/>
        <v>3</v>
      </c>
      <c r="AN343" s="197">
        <f t="shared" si="217"/>
        <v>15</v>
      </c>
      <c r="AO343" s="197">
        <f t="shared" si="245"/>
        <v>150</v>
      </c>
      <c r="AP343" s="197">
        <f t="shared" si="218"/>
        <v>0.25</v>
      </c>
      <c r="AQ343" s="197">
        <f t="shared" si="219"/>
        <v>3.75</v>
      </c>
      <c r="AR343" s="197">
        <f t="shared" si="220"/>
        <v>153.75</v>
      </c>
      <c r="AS343" s="197">
        <f t="shared" si="221"/>
        <v>17.083333333333332</v>
      </c>
      <c r="AT343" s="197">
        <f t="shared" si="240"/>
        <v>0</v>
      </c>
      <c r="AU343" s="204">
        <f t="shared" si="241"/>
        <v>0</v>
      </c>
      <c r="AV343" s="197">
        <f t="shared" si="235"/>
        <v>0</v>
      </c>
      <c r="AX343" s="169" t="s">
        <v>303</v>
      </c>
      <c r="AY343" s="205">
        <v>69</v>
      </c>
      <c r="AZ343" s="196" t="s">
        <v>48</v>
      </c>
      <c r="BA343" s="169">
        <v>15</v>
      </c>
      <c r="BB343" s="197">
        <v>0</v>
      </c>
      <c r="BC343" s="197">
        <v>3</v>
      </c>
      <c r="BD343" s="197">
        <f t="shared" si="246"/>
        <v>3</v>
      </c>
    </row>
    <row r="344" spans="1:56" s="197" customFormat="1" ht="27" hidden="1" customHeight="1" thickTop="1" thickBot="1">
      <c r="A344" s="169"/>
      <c r="B344" s="205"/>
      <c r="C344" s="196" t="s">
        <v>48</v>
      </c>
      <c r="D344" s="197" t="s">
        <v>256</v>
      </c>
      <c r="E344" s="188">
        <f t="shared" si="227"/>
        <v>10</v>
      </c>
      <c r="F344" s="188">
        <f t="shared" si="228"/>
        <v>3</v>
      </c>
      <c r="G344" s="197">
        <f t="shared" si="244"/>
        <v>17.09</v>
      </c>
      <c r="H344" s="198">
        <f t="shared" si="242"/>
        <v>0</v>
      </c>
      <c r="I344" s="199">
        <f t="shared" si="222"/>
        <v>44</v>
      </c>
      <c r="J344" s="200">
        <f t="shared" si="223"/>
        <v>10</v>
      </c>
      <c r="K344" s="192">
        <f t="shared" si="229"/>
        <v>440</v>
      </c>
      <c r="L344" s="213">
        <v>15</v>
      </c>
      <c r="M344" s="201">
        <f t="shared" si="236"/>
        <v>455</v>
      </c>
      <c r="N344" s="169">
        <v>15</v>
      </c>
      <c r="O344" s="197">
        <v>0</v>
      </c>
      <c r="P344" s="157">
        <v>0.25</v>
      </c>
      <c r="Q344" s="157">
        <f t="shared" si="247"/>
        <v>0.25</v>
      </c>
      <c r="R344" s="197">
        <f t="shared" si="224"/>
        <v>10</v>
      </c>
      <c r="S344" s="197">
        <f t="shared" si="230"/>
        <v>0</v>
      </c>
      <c r="T344" s="157">
        <f t="shared" si="231"/>
        <v>10.25</v>
      </c>
      <c r="U344" s="197">
        <f t="shared" si="237"/>
        <v>153.75</v>
      </c>
      <c r="V344" s="197">
        <f t="shared" si="225"/>
        <v>44</v>
      </c>
      <c r="W344" s="197">
        <f t="shared" si="232"/>
        <v>17.079999999999998</v>
      </c>
      <c r="X344" s="158">
        <f t="shared" si="238"/>
        <v>0</v>
      </c>
      <c r="Y344" s="158">
        <v>15</v>
      </c>
      <c r="Z344" s="158">
        <f t="shared" si="226"/>
        <v>440</v>
      </c>
      <c r="AA344" s="158">
        <f t="shared" si="239"/>
        <v>455</v>
      </c>
      <c r="AC344" s="197">
        <f t="shared" si="248"/>
        <v>0</v>
      </c>
      <c r="AE344" s="202"/>
      <c r="AF344" s="203"/>
      <c r="AJ344" s="157">
        <f t="shared" si="233"/>
        <v>10</v>
      </c>
      <c r="AK344" s="157">
        <f t="shared" si="234"/>
        <v>0.25</v>
      </c>
      <c r="AL344" s="197">
        <f t="shared" si="243"/>
        <v>3</v>
      </c>
      <c r="AN344" s="197">
        <f t="shared" si="217"/>
        <v>15</v>
      </c>
      <c r="AO344" s="197">
        <f t="shared" si="245"/>
        <v>150</v>
      </c>
      <c r="AP344" s="197">
        <f t="shared" si="218"/>
        <v>0.25</v>
      </c>
      <c r="AQ344" s="197">
        <f t="shared" si="219"/>
        <v>3.75</v>
      </c>
      <c r="AR344" s="197">
        <f t="shared" si="220"/>
        <v>153.75</v>
      </c>
      <c r="AS344" s="197">
        <f t="shared" si="221"/>
        <v>17.083333333333332</v>
      </c>
      <c r="AT344" s="197">
        <f t="shared" si="240"/>
        <v>0</v>
      </c>
      <c r="AU344" s="204">
        <f t="shared" si="241"/>
        <v>0</v>
      </c>
      <c r="AV344" s="197">
        <f t="shared" si="235"/>
        <v>0</v>
      </c>
      <c r="AX344" s="169" t="s">
        <v>304</v>
      </c>
      <c r="AY344" s="205">
        <v>49</v>
      </c>
      <c r="AZ344" s="196" t="s">
        <v>48</v>
      </c>
      <c r="BA344" s="169">
        <v>15</v>
      </c>
      <c r="BB344" s="197">
        <v>0</v>
      </c>
      <c r="BC344" s="197">
        <v>3</v>
      </c>
      <c r="BD344" s="197">
        <f t="shared" si="246"/>
        <v>3</v>
      </c>
    </row>
    <row r="345" spans="1:56" s="197" customFormat="1" ht="27" hidden="1" customHeight="1" thickTop="1" thickBot="1">
      <c r="A345" s="169"/>
      <c r="B345" s="205"/>
      <c r="C345" s="196" t="s">
        <v>48</v>
      </c>
      <c r="D345" s="197" t="s">
        <v>256</v>
      </c>
      <c r="E345" s="188">
        <f t="shared" si="227"/>
        <v>10</v>
      </c>
      <c r="F345" s="188">
        <f t="shared" si="228"/>
        <v>3</v>
      </c>
      <c r="G345" s="197">
        <f t="shared" si="244"/>
        <v>17.09</v>
      </c>
      <c r="H345" s="198">
        <f t="shared" si="242"/>
        <v>0</v>
      </c>
      <c r="I345" s="199">
        <f t="shared" si="222"/>
        <v>44</v>
      </c>
      <c r="J345" s="200">
        <f t="shared" si="223"/>
        <v>10</v>
      </c>
      <c r="K345" s="192">
        <f t="shared" si="229"/>
        <v>440</v>
      </c>
      <c r="L345" s="213">
        <v>15</v>
      </c>
      <c r="M345" s="201">
        <f t="shared" si="236"/>
        <v>455</v>
      </c>
      <c r="N345" s="169">
        <v>15</v>
      </c>
      <c r="O345" s="197">
        <v>0</v>
      </c>
      <c r="P345" s="157">
        <v>0.25</v>
      </c>
      <c r="Q345" s="157">
        <f t="shared" si="247"/>
        <v>0.25</v>
      </c>
      <c r="R345" s="197">
        <f t="shared" si="224"/>
        <v>10</v>
      </c>
      <c r="S345" s="197">
        <f t="shared" si="230"/>
        <v>0</v>
      </c>
      <c r="T345" s="157">
        <f t="shared" si="231"/>
        <v>10.25</v>
      </c>
      <c r="U345" s="197">
        <f t="shared" si="237"/>
        <v>153.75</v>
      </c>
      <c r="V345" s="197">
        <f t="shared" si="225"/>
        <v>44</v>
      </c>
      <c r="W345" s="197">
        <f t="shared" si="232"/>
        <v>17.079999999999998</v>
      </c>
      <c r="X345" s="158">
        <f t="shared" si="238"/>
        <v>0</v>
      </c>
      <c r="Y345" s="158">
        <v>15</v>
      </c>
      <c r="Z345" s="158">
        <f t="shared" si="226"/>
        <v>440</v>
      </c>
      <c r="AA345" s="158">
        <f t="shared" si="239"/>
        <v>455</v>
      </c>
      <c r="AC345" s="197">
        <f t="shared" si="248"/>
        <v>0</v>
      </c>
      <c r="AE345" s="202"/>
      <c r="AF345" s="203"/>
      <c r="AJ345" s="157">
        <f t="shared" si="233"/>
        <v>10</v>
      </c>
      <c r="AK345" s="157">
        <f t="shared" si="234"/>
        <v>0.25</v>
      </c>
      <c r="AL345" s="197">
        <f t="shared" si="243"/>
        <v>3</v>
      </c>
      <c r="AN345" s="197">
        <f t="shared" si="217"/>
        <v>15</v>
      </c>
      <c r="AO345" s="197">
        <f t="shared" si="245"/>
        <v>150</v>
      </c>
      <c r="AP345" s="197">
        <f t="shared" si="218"/>
        <v>0.25</v>
      </c>
      <c r="AQ345" s="197">
        <f t="shared" si="219"/>
        <v>3.75</v>
      </c>
      <c r="AR345" s="197">
        <f t="shared" si="220"/>
        <v>153.75</v>
      </c>
      <c r="AS345" s="197">
        <f t="shared" si="221"/>
        <v>17.083333333333332</v>
      </c>
      <c r="AT345" s="197">
        <f t="shared" si="240"/>
        <v>0</v>
      </c>
      <c r="AU345" s="204">
        <f t="shared" si="241"/>
        <v>0</v>
      </c>
      <c r="AV345" s="197">
        <f t="shared" si="235"/>
        <v>0</v>
      </c>
      <c r="AX345" s="169" t="s">
        <v>305</v>
      </c>
      <c r="AY345" s="205">
        <v>49</v>
      </c>
      <c r="AZ345" s="196" t="s">
        <v>48</v>
      </c>
      <c r="BA345" s="169">
        <v>15</v>
      </c>
      <c r="BB345" s="197">
        <v>0</v>
      </c>
      <c r="BC345" s="197">
        <v>3</v>
      </c>
      <c r="BD345" s="197">
        <f t="shared" si="246"/>
        <v>3</v>
      </c>
    </row>
    <row r="346" spans="1:56" s="197" customFormat="1" ht="27" hidden="1" customHeight="1" thickTop="1" thickBot="1">
      <c r="A346" s="169"/>
      <c r="B346" s="205"/>
      <c r="C346" s="196" t="s">
        <v>48</v>
      </c>
      <c r="D346" s="197" t="s">
        <v>256</v>
      </c>
      <c r="E346" s="188">
        <f t="shared" si="227"/>
        <v>10</v>
      </c>
      <c r="F346" s="188">
        <f t="shared" si="228"/>
        <v>3</v>
      </c>
      <c r="G346" s="197">
        <f t="shared" si="244"/>
        <v>17.09</v>
      </c>
      <c r="H346" s="198">
        <f t="shared" si="242"/>
        <v>0</v>
      </c>
      <c r="I346" s="199">
        <f t="shared" si="222"/>
        <v>44</v>
      </c>
      <c r="J346" s="200">
        <f t="shared" si="223"/>
        <v>10</v>
      </c>
      <c r="K346" s="192">
        <f t="shared" si="229"/>
        <v>440</v>
      </c>
      <c r="L346" s="213">
        <v>15</v>
      </c>
      <c r="M346" s="201">
        <f t="shared" si="236"/>
        <v>455</v>
      </c>
      <c r="N346" s="169">
        <v>15</v>
      </c>
      <c r="O346" s="197">
        <v>0</v>
      </c>
      <c r="P346" s="157">
        <v>0.25</v>
      </c>
      <c r="Q346" s="157">
        <f t="shared" si="247"/>
        <v>0.25</v>
      </c>
      <c r="R346" s="197">
        <f t="shared" si="224"/>
        <v>10</v>
      </c>
      <c r="S346" s="197">
        <f t="shared" si="230"/>
        <v>0</v>
      </c>
      <c r="T346" s="157">
        <f t="shared" si="231"/>
        <v>10.25</v>
      </c>
      <c r="U346" s="197">
        <f t="shared" si="237"/>
        <v>153.75</v>
      </c>
      <c r="V346" s="197">
        <f t="shared" si="225"/>
        <v>44</v>
      </c>
      <c r="W346" s="197">
        <f t="shared" si="232"/>
        <v>17.079999999999998</v>
      </c>
      <c r="X346" s="158">
        <f t="shared" si="238"/>
        <v>0</v>
      </c>
      <c r="Y346" s="158">
        <v>15</v>
      </c>
      <c r="Z346" s="158">
        <f t="shared" si="226"/>
        <v>440</v>
      </c>
      <c r="AA346" s="158">
        <f t="shared" si="239"/>
        <v>455</v>
      </c>
      <c r="AC346" s="197">
        <f t="shared" si="248"/>
        <v>0</v>
      </c>
      <c r="AE346" s="202"/>
      <c r="AF346" s="203"/>
      <c r="AJ346" s="157">
        <f t="shared" si="233"/>
        <v>10</v>
      </c>
      <c r="AK346" s="157">
        <f t="shared" si="234"/>
        <v>0.25</v>
      </c>
      <c r="AL346" s="197">
        <f t="shared" si="243"/>
        <v>3</v>
      </c>
      <c r="AN346" s="197">
        <f t="shared" si="217"/>
        <v>15</v>
      </c>
      <c r="AO346" s="197">
        <f t="shared" si="245"/>
        <v>150</v>
      </c>
      <c r="AP346" s="197">
        <f t="shared" si="218"/>
        <v>0.25</v>
      </c>
      <c r="AQ346" s="197">
        <f t="shared" si="219"/>
        <v>3.75</v>
      </c>
      <c r="AR346" s="197">
        <f t="shared" si="220"/>
        <v>153.75</v>
      </c>
      <c r="AS346" s="197">
        <f t="shared" si="221"/>
        <v>17.083333333333332</v>
      </c>
      <c r="AT346" s="197">
        <f t="shared" si="240"/>
        <v>0</v>
      </c>
      <c r="AU346" s="204">
        <f t="shared" si="241"/>
        <v>0</v>
      </c>
      <c r="AV346" s="197">
        <f t="shared" si="235"/>
        <v>0</v>
      </c>
      <c r="AX346" s="169" t="s">
        <v>306</v>
      </c>
      <c r="AY346" s="205">
        <v>89</v>
      </c>
      <c r="AZ346" s="196" t="s">
        <v>48</v>
      </c>
      <c r="BA346" s="169">
        <v>15</v>
      </c>
      <c r="BB346" s="197">
        <v>0</v>
      </c>
      <c r="BC346" s="197">
        <v>3</v>
      </c>
      <c r="BD346" s="197">
        <f t="shared" si="246"/>
        <v>3</v>
      </c>
    </row>
    <row r="347" spans="1:56" s="197" customFormat="1" ht="27" hidden="1" customHeight="1" thickTop="1" thickBot="1">
      <c r="A347" s="169"/>
      <c r="B347" s="205"/>
      <c r="C347" s="196" t="s">
        <v>48</v>
      </c>
      <c r="D347" s="197" t="s">
        <v>256</v>
      </c>
      <c r="E347" s="188">
        <f t="shared" si="227"/>
        <v>10</v>
      </c>
      <c r="F347" s="188">
        <f t="shared" si="228"/>
        <v>3</v>
      </c>
      <c r="G347" s="197">
        <f t="shared" si="244"/>
        <v>17.09</v>
      </c>
      <c r="H347" s="198">
        <f t="shared" si="242"/>
        <v>0</v>
      </c>
      <c r="I347" s="199">
        <f t="shared" si="222"/>
        <v>44</v>
      </c>
      <c r="J347" s="200">
        <f t="shared" si="223"/>
        <v>10</v>
      </c>
      <c r="K347" s="192">
        <f t="shared" si="229"/>
        <v>440</v>
      </c>
      <c r="L347" s="213">
        <v>15</v>
      </c>
      <c r="M347" s="201">
        <f t="shared" si="236"/>
        <v>455</v>
      </c>
      <c r="N347" s="169">
        <v>15</v>
      </c>
      <c r="O347" s="197">
        <v>0</v>
      </c>
      <c r="P347" s="157">
        <v>0.25</v>
      </c>
      <c r="Q347" s="157">
        <f t="shared" si="247"/>
        <v>0.25</v>
      </c>
      <c r="R347" s="197">
        <f t="shared" si="224"/>
        <v>10</v>
      </c>
      <c r="S347" s="197">
        <f t="shared" si="230"/>
        <v>0</v>
      </c>
      <c r="T347" s="157">
        <f t="shared" si="231"/>
        <v>10.25</v>
      </c>
      <c r="U347" s="197">
        <f t="shared" si="237"/>
        <v>153.75</v>
      </c>
      <c r="V347" s="197">
        <f t="shared" si="225"/>
        <v>44</v>
      </c>
      <c r="W347" s="197">
        <f t="shared" si="232"/>
        <v>17.079999999999998</v>
      </c>
      <c r="X347" s="158">
        <f t="shared" si="238"/>
        <v>0</v>
      </c>
      <c r="Y347" s="158">
        <v>15</v>
      </c>
      <c r="Z347" s="158">
        <f t="shared" si="226"/>
        <v>440</v>
      </c>
      <c r="AA347" s="158">
        <f t="shared" si="239"/>
        <v>455</v>
      </c>
      <c r="AC347" s="197">
        <f t="shared" si="248"/>
        <v>0</v>
      </c>
      <c r="AE347" s="202"/>
      <c r="AF347" s="203"/>
      <c r="AJ347" s="157">
        <f t="shared" si="233"/>
        <v>10</v>
      </c>
      <c r="AK347" s="157">
        <f t="shared" si="234"/>
        <v>0.25</v>
      </c>
      <c r="AL347" s="197">
        <f t="shared" si="243"/>
        <v>3</v>
      </c>
      <c r="AN347" s="197">
        <f t="shared" si="217"/>
        <v>15</v>
      </c>
      <c r="AO347" s="197">
        <f t="shared" si="245"/>
        <v>150</v>
      </c>
      <c r="AP347" s="197">
        <f t="shared" si="218"/>
        <v>0.25</v>
      </c>
      <c r="AQ347" s="197">
        <f t="shared" si="219"/>
        <v>3.75</v>
      </c>
      <c r="AR347" s="197">
        <f t="shared" si="220"/>
        <v>153.75</v>
      </c>
      <c r="AS347" s="197">
        <f t="shared" si="221"/>
        <v>17.083333333333332</v>
      </c>
      <c r="AT347" s="197">
        <f t="shared" si="240"/>
        <v>0</v>
      </c>
      <c r="AU347" s="204">
        <f t="shared" si="241"/>
        <v>0</v>
      </c>
      <c r="AV347" s="197">
        <f t="shared" si="235"/>
        <v>0</v>
      </c>
      <c r="AX347" s="169" t="s">
        <v>307</v>
      </c>
      <c r="AY347" s="205">
        <v>89</v>
      </c>
      <c r="AZ347" s="196" t="s">
        <v>48</v>
      </c>
      <c r="BA347" s="169">
        <v>15</v>
      </c>
      <c r="BB347" s="197">
        <v>0</v>
      </c>
      <c r="BC347" s="197">
        <v>3</v>
      </c>
      <c r="BD347" s="197">
        <f t="shared" si="246"/>
        <v>3</v>
      </c>
    </row>
    <row r="348" spans="1:56" s="197" customFormat="1" ht="27" hidden="1" customHeight="1" thickTop="1" thickBot="1">
      <c r="A348" s="169"/>
      <c r="B348" s="205"/>
      <c r="C348" s="196" t="s">
        <v>48</v>
      </c>
      <c r="D348" s="197" t="s">
        <v>256</v>
      </c>
      <c r="E348" s="188">
        <f t="shared" si="227"/>
        <v>10</v>
      </c>
      <c r="F348" s="188">
        <f t="shared" si="228"/>
        <v>4</v>
      </c>
      <c r="G348" s="197">
        <f t="shared" si="244"/>
        <v>17.23</v>
      </c>
      <c r="H348" s="198">
        <f t="shared" si="242"/>
        <v>0</v>
      </c>
      <c r="I348" s="199">
        <f t="shared" si="222"/>
        <v>44</v>
      </c>
      <c r="J348" s="200">
        <f t="shared" si="223"/>
        <v>10</v>
      </c>
      <c r="K348" s="192">
        <f t="shared" si="229"/>
        <v>440</v>
      </c>
      <c r="L348" s="213">
        <v>15</v>
      </c>
      <c r="M348" s="201">
        <f t="shared" si="236"/>
        <v>455</v>
      </c>
      <c r="N348" s="169">
        <v>15</v>
      </c>
      <c r="O348" s="197">
        <v>1</v>
      </c>
      <c r="P348" s="157">
        <v>0.25</v>
      </c>
      <c r="Q348" s="157">
        <f t="shared" si="247"/>
        <v>0.33333333333333331</v>
      </c>
      <c r="R348" s="197">
        <f t="shared" si="224"/>
        <v>10</v>
      </c>
      <c r="S348" s="197">
        <f t="shared" si="230"/>
        <v>0</v>
      </c>
      <c r="T348" s="157">
        <f t="shared" si="231"/>
        <v>10.333333333333334</v>
      </c>
      <c r="U348" s="197">
        <f t="shared" si="237"/>
        <v>155</v>
      </c>
      <c r="V348" s="197">
        <f t="shared" si="225"/>
        <v>44</v>
      </c>
      <c r="W348" s="197">
        <f t="shared" si="232"/>
        <v>17.22</v>
      </c>
      <c r="X348" s="158">
        <f t="shared" si="238"/>
        <v>0</v>
      </c>
      <c r="Y348" s="158">
        <v>15</v>
      </c>
      <c r="Z348" s="158">
        <f t="shared" si="226"/>
        <v>440</v>
      </c>
      <c r="AA348" s="158">
        <f t="shared" si="239"/>
        <v>455</v>
      </c>
      <c r="AC348" s="197">
        <f t="shared" si="248"/>
        <v>0</v>
      </c>
      <c r="AE348" s="202"/>
      <c r="AF348" s="203"/>
      <c r="AJ348" s="157">
        <f t="shared" si="233"/>
        <v>10</v>
      </c>
      <c r="AK348" s="157">
        <f t="shared" si="234"/>
        <v>0.33333333333333393</v>
      </c>
      <c r="AL348" s="197">
        <f t="shared" si="243"/>
        <v>4</v>
      </c>
      <c r="AN348" s="197">
        <f t="shared" si="217"/>
        <v>15</v>
      </c>
      <c r="AO348" s="197">
        <f t="shared" si="245"/>
        <v>150</v>
      </c>
      <c r="AP348" s="197">
        <f t="shared" si="218"/>
        <v>0.33333333333333331</v>
      </c>
      <c r="AQ348" s="197">
        <f t="shared" si="219"/>
        <v>5</v>
      </c>
      <c r="AR348" s="197">
        <f t="shared" si="220"/>
        <v>155</v>
      </c>
      <c r="AS348" s="197">
        <f t="shared" si="221"/>
        <v>17.222222222222221</v>
      </c>
      <c r="AT348" s="197">
        <f t="shared" si="240"/>
        <v>0</v>
      </c>
      <c r="AU348" s="204">
        <f t="shared" si="241"/>
        <v>0</v>
      </c>
      <c r="AV348" s="197">
        <f t="shared" si="235"/>
        <v>0</v>
      </c>
      <c r="AX348" s="169" t="s">
        <v>308</v>
      </c>
      <c r="AY348" s="205">
        <v>89</v>
      </c>
      <c r="AZ348" s="196" t="s">
        <v>48</v>
      </c>
      <c r="BA348" s="169">
        <v>15</v>
      </c>
      <c r="BB348" s="197">
        <v>1</v>
      </c>
      <c r="BC348" s="197">
        <v>3</v>
      </c>
      <c r="BD348" s="197">
        <f t="shared" si="246"/>
        <v>4</v>
      </c>
    </row>
    <row r="349" spans="1:56" s="197" customFormat="1" ht="27" hidden="1" customHeight="1" thickTop="1" thickBot="1">
      <c r="A349" s="169"/>
      <c r="B349" s="205"/>
      <c r="C349" s="196" t="s">
        <v>48</v>
      </c>
      <c r="D349" s="197" t="s">
        <v>256</v>
      </c>
      <c r="E349" s="188">
        <f t="shared" si="227"/>
        <v>10</v>
      </c>
      <c r="F349" s="188">
        <f t="shared" si="228"/>
        <v>10</v>
      </c>
      <c r="G349" s="197">
        <f t="shared" si="244"/>
        <v>18.060000000000002</v>
      </c>
      <c r="H349" s="198">
        <f t="shared" si="242"/>
        <v>0</v>
      </c>
      <c r="I349" s="199">
        <f t="shared" si="222"/>
        <v>44</v>
      </c>
      <c r="J349" s="200">
        <f t="shared" si="223"/>
        <v>10</v>
      </c>
      <c r="K349" s="192">
        <f t="shared" si="229"/>
        <v>440</v>
      </c>
      <c r="L349" s="213">
        <v>15</v>
      </c>
      <c r="M349" s="201">
        <f t="shared" si="236"/>
        <v>455</v>
      </c>
      <c r="N349" s="169">
        <v>15</v>
      </c>
      <c r="O349" s="197">
        <v>7</v>
      </c>
      <c r="P349" s="157">
        <v>0.25</v>
      </c>
      <c r="Q349" s="157">
        <f t="shared" si="247"/>
        <v>0.83333333333333337</v>
      </c>
      <c r="R349" s="197">
        <f t="shared" si="224"/>
        <v>10</v>
      </c>
      <c r="S349" s="197">
        <f t="shared" si="230"/>
        <v>0</v>
      </c>
      <c r="T349" s="157">
        <f t="shared" si="231"/>
        <v>10.833333333333334</v>
      </c>
      <c r="U349" s="197">
        <f t="shared" si="237"/>
        <v>162.5</v>
      </c>
      <c r="V349" s="197">
        <f t="shared" si="225"/>
        <v>44</v>
      </c>
      <c r="W349" s="197">
        <f t="shared" si="232"/>
        <v>18.059999999999999</v>
      </c>
      <c r="X349" s="158">
        <f t="shared" si="238"/>
        <v>0</v>
      </c>
      <c r="Y349" s="158">
        <v>15</v>
      </c>
      <c r="Z349" s="158">
        <f t="shared" si="226"/>
        <v>440</v>
      </c>
      <c r="AA349" s="158">
        <f t="shared" si="239"/>
        <v>455</v>
      </c>
      <c r="AC349" s="197">
        <f t="shared" si="248"/>
        <v>0</v>
      </c>
      <c r="AE349" s="202"/>
      <c r="AF349" s="203"/>
      <c r="AJ349" s="157">
        <f t="shared" si="233"/>
        <v>10</v>
      </c>
      <c r="AK349" s="157">
        <f t="shared" si="234"/>
        <v>0.83333333333333393</v>
      </c>
      <c r="AL349" s="197">
        <f t="shared" si="243"/>
        <v>10</v>
      </c>
      <c r="AN349" s="197">
        <f t="shared" si="217"/>
        <v>15</v>
      </c>
      <c r="AO349" s="197">
        <f t="shared" si="245"/>
        <v>150</v>
      </c>
      <c r="AP349" s="197">
        <f t="shared" si="218"/>
        <v>0.83333333333333337</v>
      </c>
      <c r="AQ349" s="197">
        <f t="shared" si="219"/>
        <v>12.5</v>
      </c>
      <c r="AR349" s="197">
        <f t="shared" si="220"/>
        <v>162.5</v>
      </c>
      <c r="AS349" s="197">
        <f t="shared" si="221"/>
        <v>18.055555555555557</v>
      </c>
      <c r="AT349" s="197">
        <f t="shared" si="240"/>
        <v>0</v>
      </c>
      <c r="AU349" s="204">
        <f t="shared" si="241"/>
        <v>0</v>
      </c>
      <c r="AV349" s="197">
        <f t="shared" si="235"/>
        <v>0</v>
      </c>
      <c r="AX349" s="169" t="s">
        <v>309</v>
      </c>
      <c r="AY349" s="205">
        <v>89</v>
      </c>
      <c r="AZ349" s="196" t="s">
        <v>48</v>
      </c>
      <c r="BA349" s="169">
        <v>15</v>
      </c>
      <c r="BB349" s="197">
        <v>7</v>
      </c>
      <c r="BC349" s="197">
        <v>3</v>
      </c>
      <c r="BD349" s="197">
        <f t="shared" si="246"/>
        <v>10</v>
      </c>
    </row>
    <row r="350" spans="1:56" s="197" customFormat="1" ht="27" hidden="1" customHeight="1" thickTop="1" thickBot="1">
      <c r="A350" s="169"/>
      <c r="B350" s="205"/>
      <c r="C350" s="196" t="s">
        <v>2</v>
      </c>
      <c r="D350" s="197" t="s">
        <v>256</v>
      </c>
      <c r="E350" s="188">
        <f t="shared" si="227"/>
        <v>10</v>
      </c>
      <c r="F350" s="188">
        <f t="shared" si="228"/>
        <v>3</v>
      </c>
      <c r="G350" s="197">
        <f t="shared" si="244"/>
        <v>15</v>
      </c>
      <c r="H350" s="198">
        <f t="shared" si="242"/>
        <v>0</v>
      </c>
      <c r="I350" s="199">
        <f t="shared" si="222"/>
        <v>44</v>
      </c>
      <c r="J350" s="200">
        <f t="shared" si="223"/>
        <v>10</v>
      </c>
      <c r="K350" s="192">
        <f t="shared" si="229"/>
        <v>440</v>
      </c>
      <c r="L350" s="213">
        <v>15</v>
      </c>
      <c r="M350" s="201">
        <f t="shared" si="236"/>
        <v>455</v>
      </c>
      <c r="N350" s="169">
        <v>13.17</v>
      </c>
      <c r="O350" s="197">
        <v>0</v>
      </c>
      <c r="P350" s="157">
        <v>0.25</v>
      </c>
      <c r="Q350" s="157">
        <f t="shared" si="247"/>
        <v>0.25</v>
      </c>
      <c r="R350" s="197">
        <f t="shared" si="224"/>
        <v>10</v>
      </c>
      <c r="S350" s="197">
        <f t="shared" si="230"/>
        <v>0</v>
      </c>
      <c r="T350" s="157">
        <f t="shared" si="231"/>
        <v>10.25</v>
      </c>
      <c r="U350" s="197">
        <f t="shared" si="237"/>
        <v>134.99250000000001</v>
      </c>
      <c r="V350" s="197">
        <f t="shared" si="225"/>
        <v>44</v>
      </c>
      <c r="W350" s="197">
        <f t="shared" si="232"/>
        <v>15</v>
      </c>
      <c r="X350" s="158">
        <f t="shared" si="238"/>
        <v>0</v>
      </c>
      <c r="Y350" s="158">
        <v>15</v>
      </c>
      <c r="Z350" s="158">
        <f t="shared" si="226"/>
        <v>440</v>
      </c>
      <c r="AA350" s="158">
        <f t="shared" si="239"/>
        <v>455</v>
      </c>
      <c r="AC350" s="197">
        <f t="shared" si="248"/>
        <v>0</v>
      </c>
      <c r="AE350" s="202"/>
      <c r="AF350" s="203"/>
      <c r="AJ350" s="157">
        <f t="shared" si="233"/>
        <v>10</v>
      </c>
      <c r="AK350" s="157">
        <f t="shared" si="234"/>
        <v>0.25</v>
      </c>
      <c r="AL350" s="197">
        <f t="shared" si="243"/>
        <v>3</v>
      </c>
      <c r="AN350" s="197">
        <f t="shared" si="217"/>
        <v>13.17</v>
      </c>
      <c r="AO350" s="197">
        <f t="shared" si="245"/>
        <v>131.69999999999999</v>
      </c>
      <c r="AP350" s="197">
        <f t="shared" si="218"/>
        <v>0.25</v>
      </c>
      <c r="AQ350" s="197">
        <f t="shared" si="219"/>
        <v>3.2925</v>
      </c>
      <c r="AR350" s="197">
        <f t="shared" si="220"/>
        <v>134.99249999999998</v>
      </c>
      <c r="AS350" s="197">
        <f t="shared" si="221"/>
        <v>14.999166666666664</v>
      </c>
      <c r="AT350" s="197">
        <f t="shared" si="240"/>
        <v>0</v>
      </c>
      <c r="AU350" s="204">
        <f t="shared" si="241"/>
        <v>0</v>
      </c>
      <c r="AV350" s="197">
        <f t="shared" si="235"/>
        <v>0</v>
      </c>
      <c r="AX350" s="169" t="s">
        <v>310</v>
      </c>
      <c r="AY350" s="205">
        <v>66</v>
      </c>
      <c r="AZ350" s="196" t="s">
        <v>2</v>
      </c>
      <c r="BA350" s="169">
        <v>13.17</v>
      </c>
      <c r="BB350" s="197">
        <v>0</v>
      </c>
      <c r="BC350" s="197">
        <v>3</v>
      </c>
      <c r="BD350" s="197">
        <f t="shared" si="246"/>
        <v>3</v>
      </c>
    </row>
    <row r="351" spans="1:56" s="197" customFormat="1" ht="27" hidden="1" customHeight="1" thickTop="1" thickBot="1">
      <c r="A351" s="169"/>
      <c r="B351" s="205"/>
      <c r="C351" s="196" t="s">
        <v>312</v>
      </c>
      <c r="D351" s="197" t="s">
        <v>256</v>
      </c>
      <c r="E351" s="188">
        <f t="shared" si="227"/>
        <v>10</v>
      </c>
      <c r="F351" s="188">
        <f t="shared" si="228"/>
        <v>8</v>
      </c>
      <c r="G351" s="197">
        <f t="shared" si="244"/>
        <v>17.490000000000002</v>
      </c>
      <c r="H351" s="198">
        <f t="shared" si="242"/>
        <v>0</v>
      </c>
      <c r="I351" s="199">
        <f t="shared" si="222"/>
        <v>44</v>
      </c>
      <c r="J351" s="200">
        <f t="shared" si="223"/>
        <v>10</v>
      </c>
      <c r="K351" s="192">
        <f t="shared" si="229"/>
        <v>440</v>
      </c>
      <c r="L351" s="213">
        <v>15</v>
      </c>
      <c r="M351" s="201">
        <f t="shared" si="236"/>
        <v>455</v>
      </c>
      <c r="N351" s="169">
        <v>14.75</v>
      </c>
      <c r="O351" s="197">
        <v>5</v>
      </c>
      <c r="P351" s="157">
        <v>0.25</v>
      </c>
      <c r="Q351" s="157">
        <f t="shared" si="247"/>
        <v>0.66666666666666674</v>
      </c>
      <c r="R351" s="197">
        <f t="shared" si="224"/>
        <v>10</v>
      </c>
      <c r="S351" s="197">
        <f t="shared" si="230"/>
        <v>0</v>
      </c>
      <c r="T351" s="157">
        <f t="shared" si="231"/>
        <v>10.666666666666666</v>
      </c>
      <c r="U351" s="197">
        <f t="shared" si="237"/>
        <v>157.33333333333331</v>
      </c>
      <c r="V351" s="197">
        <f t="shared" si="225"/>
        <v>44</v>
      </c>
      <c r="W351" s="197">
        <f t="shared" si="232"/>
        <v>17.48</v>
      </c>
      <c r="X351" s="158">
        <f t="shared" si="238"/>
        <v>0</v>
      </c>
      <c r="Y351" s="158">
        <v>15</v>
      </c>
      <c r="Z351" s="158">
        <f t="shared" si="226"/>
        <v>440</v>
      </c>
      <c r="AA351" s="158">
        <f t="shared" si="239"/>
        <v>455</v>
      </c>
      <c r="AC351" s="197">
        <f t="shared" si="248"/>
        <v>0</v>
      </c>
      <c r="AE351" s="202"/>
      <c r="AF351" s="203"/>
      <c r="AJ351" s="157">
        <f t="shared" si="233"/>
        <v>10</v>
      </c>
      <c r="AK351" s="157">
        <f t="shared" si="234"/>
        <v>0.66666666666666607</v>
      </c>
      <c r="AL351" s="197">
        <f t="shared" si="243"/>
        <v>8</v>
      </c>
      <c r="AN351" s="197">
        <f t="shared" si="217"/>
        <v>14.75</v>
      </c>
      <c r="AO351" s="197">
        <f t="shared" si="245"/>
        <v>147.5</v>
      </c>
      <c r="AP351" s="197">
        <f t="shared" si="218"/>
        <v>0.66666666666666663</v>
      </c>
      <c r="AQ351" s="197">
        <f t="shared" si="219"/>
        <v>9.8333333333333321</v>
      </c>
      <c r="AR351" s="197">
        <f t="shared" si="220"/>
        <v>157.33333333333334</v>
      </c>
      <c r="AS351" s="197">
        <f t="shared" si="221"/>
        <v>17.481481481481481</v>
      </c>
      <c r="AT351" s="197">
        <f t="shared" si="240"/>
        <v>0</v>
      </c>
      <c r="AU351" s="204">
        <f t="shared" si="241"/>
        <v>0</v>
      </c>
      <c r="AV351" s="197">
        <f t="shared" si="235"/>
        <v>0</v>
      </c>
      <c r="AX351" s="169" t="s">
        <v>311</v>
      </c>
      <c r="AY351" s="205">
        <v>66</v>
      </c>
      <c r="AZ351" s="196" t="s">
        <v>312</v>
      </c>
      <c r="BA351" s="169">
        <v>14.75</v>
      </c>
      <c r="BB351" s="197">
        <v>5</v>
      </c>
      <c r="BC351" s="197">
        <v>3</v>
      </c>
      <c r="BD351" s="197">
        <f t="shared" si="246"/>
        <v>8</v>
      </c>
    </row>
    <row r="352" spans="1:56" s="197" customFormat="1" ht="27" hidden="1" customHeight="1" thickTop="1" thickBot="1">
      <c r="A352" s="169"/>
      <c r="B352" s="205"/>
      <c r="C352" s="196" t="s">
        <v>48</v>
      </c>
      <c r="D352" s="197" t="s">
        <v>256</v>
      </c>
      <c r="E352" s="188">
        <f t="shared" si="227"/>
        <v>11</v>
      </c>
      <c r="F352" s="188">
        <f t="shared" si="228"/>
        <v>1</v>
      </c>
      <c r="G352" s="197">
        <f t="shared" si="244"/>
        <v>18.48</v>
      </c>
      <c r="H352" s="198">
        <f t="shared" si="242"/>
        <v>0</v>
      </c>
      <c r="I352" s="199">
        <f t="shared" si="222"/>
        <v>44</v>
      </c>
      <c r="J352" s="200">
        <f t="shared" si="223"/>
        <v>10</v>
      </c>
      <c r="K352" s="192">
        <f t="shared" si="229"/>
        <v>440</v>
      </c>
      <c r="L352" s="213">
        <v>15</v>
      </c>
      <c r="M352" s="201">
        <f t="shared" si="236"/>
        <v>455</v>
      </c>
      <c r="N352" s="169">
        <v>15</v>
      </c>
      <c r="O352" s="197">
        <v>10</v>
      </c>
      <c r="P352" s="157">
        <v>0.25</v>
      </c>
      <c r="Q352" s="157">
        <f t="shared" si="247"/>
        <v>1.0833333333333335</v>
      </c>
      <c r="R352" s="197">
        <f t="shared" si="224"/>
        <v>10</v>
      </c>
      <c r="S352" s="197">
        <f t="shared" si="230"/>
        <v>0</v>
      </c>
      <c r="T352" s="157">
        <f t="shared" si="231"/>
        <v>11.083333333333334</v>
      </c>
      <c r="U352" s="197">
        <f t="shared" si="237"/>
        <v>166.25</v>
      </c>
      <c r="V352" s="197">
        <f t="shared" si="225"/>
        <v>44</v>
      </c>
      <c r="W352" s="197">
        <f t="shared" si="232"/>
        <v>18.47</v>
      </c>
      <c r="X352" s="158">
        <f t="shared" si="238"/>
        <v>0</v>
      </c>
      <c r="Y352" s="158">
        <v>15</v>
      </c>
      <c r="Z352" s="158">
        <f t="shared" si="226"/>
        <v>440</v>
      </c>
      <c r="AA352" s="158">
        <f t="shared" si="239"/>
        <v>455</v>
      </c>
      <c r="AC352" s="197">
        <f t="shared" si="248"/>
        <v>0</v>
      </c>
      <c r="AE352" s="202"/>
      <c r="AF352" s="203"/>
      <c r="AJ352" s="157">
        <f t="shared" si="233"/>
        <v>11</v>
      </c>
      <c r="AK352" s="157">
        <f t="shared" si="234"/>
        <v>8.3333333333333925E-2</v>
      </c>
      <c r="AL352" s="197">
        <f t="shared" si="243"/>
        <v>1</v>
      </c>
      <c r="AN352" s="197">
        <f t="shared" si="217"/>
        <v>15</v>
      </c>
      <c r="AO352" s="197">
        <f t="shared" si="245"/>
        <v>165</v>
      </c>
      <c r="AP352" s="197">
        <f t="shared" si="218"/>
        <v>8.3333333333333329E-2</v>
      </c>
      <c r="AQ352" s="197">
        <f t="shared" si="219"/>
        <v>1.25</v>
      </c>
      <c r="AR352" s="197">
        <f t="shared" si="220"/>
        <v>166.25</v>
      </c>
      <c r="AS352" s="197">
        <f t="shared" si="221"/>
        <v>18.472222222222221</v>
      </c>
      <c r="AT352" s="197">
        <f t="shared" si="240"/>
        <v>0</v>
      </c>
      <c r="AU352" s="204">
        <f t="shared" si="241"/>
        <v>0</v>
      </c>
      <c r="AV352" s="197">
        <f t="shared" si="235"/>
        <v>0</v>
      </c>
      <c r="AX352" s="169" t="s">
        <v>313</v>
      </c>
      <c r="AY352" s="205">
        <v>49</v>
      </c>
      <c r="AZ352" s="196" t="s">
        <v>48</v>
      </c>
      <c r="BA352" s="169">
        <v>15</v>
      </c>
      <c r="BB352" s="197">
        <v>10</v>
      </c>
      <c r="BC352" s="197">
        <v>3</v>
      </c>
      <c r="BD352" s="197">
        <f t="shared" si="246"/>
        <v>13</v>
      </c>
    </row>
    <row r="353" spans="1:56" s="197" customFormat="1" ht="27" hidden="1" customHeight="1" thickTop="1" thickBot="1">
      <c r="A353" s="169"/>
      <c r="B353" s="205"/>
      <c r="C353" s="196" t="s">
        <v>48</v>
      </c>
      <c r="D353" s="197" t="s">
        <v>256</v>
      </c>
      <c r="E353" s="188">
        <f t="shared" si="227"/>
        <v>10</v>
      </c>
      <c r="F353" s="188">
        <f t="shared" si="228"/>
        <v>4</v>
      </c>
      <c r="G353" s="197">
        <f t="shared" si="244"/>
        <v>17.23</v>
      </c>
      <c r="H353" s="198">
        <f t="shared" si="242"/>
        <v>0</v>
      </c>
      <c r="I353" s="199">
        <f t="shared" si="222"/>
        <v>44</v>
      </c>
      <c r="J353" s="200">
        <f t="shared" si="223"/>
        <v>10</v>
      </c>
      <c r="K353" s="192">
        <f t="shared" si="229"/>
        <v>440</v>
      </c>
      <c r="L353" s="213">
        <v>15</v>
      </c>
      <c r="M353" s="201">
        <f t="shared" si="236"/>
        <v>455</v>
      </c>
      <c r="N353" s="169">
        <v>15</v>
      </c>
      <c r="O353" s="197">
        <v>1</v>
      </c>
      <c r="P353" s="157">
        <v>0.25</v>
      </c>
      <c r="Q353" s="157">
        <f t="shared" si="247"/>
        <v>0.33333333333333331</v>
      </c>
      <c r="R353" s="197">
        <f t="shared" si="224"/>
        <v>10</v>
      </c>
      <c r="S353" s="197">
        <f t="shared" si="230"/>
        <v>0</v>
      </c>
      <c r="T353" s="157">
        <f t="shared" si="231"/>
        <v>10.333333333333334</v>
      </c>
      <c r="U353" s="197">
        <f t="shared" si="237"/>
        <v>155</v>
      </c>
      <c r="V353" s="197">
        <f t="shared" si="225"/>
        <v>44</v>
      </c>
      <c r="W353" s="197">
        <f t="shared" si="232"/>
        <v>17.22</v>
      </c>
      <c r="X353" s="158">
        <f t="shared" si="238"/>
        <v>0</v>
      </c>
      <c r="Y353" s="158">
        <v>15</v>
      </c>
      <c r="Z353" s="158">
        <f t="shared" si="226"/>
        <v>440</v>
      </c>
      <c r="AA353" s="158">
        <f t="shared" si="239"/>
        <v>455</v>
      </c>
      <c r="AC353" s="197">
        <f t="shared" si="248"/>
        <v>0</v>
      </c>
      <c r="AE353" s="202"/>
      <c r="AF353" s="203"/>
      <c r="AJ353" s="157">
        <f t="shared" si="233"/>
        <v>10</v>
      </c>
      <c r="AK353" s="157">
        <f t="shared" si="234"/>
        <v>0.33333333333333393</v>
      </c>
      <c r="AL353" s="197">
        <f t="shared" si="243"/>
        <v>4</v>
      </c>
      <c r="AN353" s="197">
        <f t="shared" ref="AN353:AN379" si="249">+N353</f>
        <v>15</v>
      </c>
      <c r="AO353" s="197">
        <f t="shared" si="245"/>
        <v>150</v>
      </c>
      <c r="AP353" s="197">
        <f t="shared" ref="AP353:AP379" si="250">++AL353/12</f>
        <v>0.33333333333333331</v>
      </c>
      <c r="AQ353" s="197">
        <f t="shared" ref="AQ353:AQ379" si="251">+AP353*AN353</f>
        <v>5</v>
      </c>
      <c r="AR353" s="197">
        <f t="shared" ref="AR353:AR379" si="252">+AQ353+AO353</f>
        <v>155</v>
      </c>
      <c r="AS353" s="197">
        <f t="shared" ref="AS353:AS379" si="253">+AR353/9</f>
        <v>17.222222222222221</v>
      </c>
      <c r="AT353" s="197">
        <f t="shared" si="240"/>
        <v>0</v>
      </c>
      <c r="AU353" s="204">
        <f t="shared" si="241"/>
        <v>0</v>
      </c>
      <c r="AV353" s="197">
        <f t="shared" si="235"/>
        <v>0</v>
      </c>
      <c r="AX353" s="169" t="s">
        <v>314</v>
      </c>
      <c r="AY353" s="205">
        <v>69</v>
      </c>
      <c r="AZ353" s="196" t="s">
        <v>48</v>
      </c>
      <c r="BA353" s="169">
        <v>15</v>
      </c>
      <c r="BB353" s="197">
        <v>1</v>
      </c>
      <c r="BC353" s="197">
        <v>3</v>
      </c>
      <c r="BD353" s="197">
        <f t="shared" si="246"/>
        <v>4</v>
      </c>
    </row>
    <row r="354" spans="1:56" s="197" customFormat="1" ht="27" hidden="1" customHeight="1" thickTop="1" thickBot="1">
      <c r="A354" s="169"/>
      <c r="B354" s="205"/>
      <c r="C354" s="196" t="s">
        <v>48</v>
      </c>
      <c r="D354" s="197" t="s">
        <v>256</v>
      </c>
      <c r="E354" s="188">
        <f t="shared" si="227"/>
        <v>10</v>
      </c>
      <c r="F354" s="188">
        <f t="shared" si="228"/>
        <v>3</v>
      </c>
      <c r="G354" s="197">
        <f t="shared" si="244"/>
        <v>17.09</v>
      </c>
      <c r="H354" s="198">
        <f t="shared" si="242"/>
        <v>0</v>
      </c>
      <c r="I354" s="199">
        <f t="shared" si="222"/>
        <v>44</v>
      </c>
      <c r="J354" s="200">
        <f t="shared" si="223"/>
        <v>10</v>
      </c>
      <c r="K354" s="192">
        <f t="shared" si="229"/>
        <v>440</v>
      </c>
      <c r="L354" s="213">
        <v>15</v>
      </c>
      <c r="M354" s="201">
        <f t="shared" si="236"/>
        <v>455</v>
      </c>
      <c r="N354" s="169">
        <v>15</v>
      </c>
      <c r="O354" s="197">
        <v>0</v>
      </c>
      <c r="P354" s="157">
        <v>0.25</v>
      </c>
      <c r="Q354" s="157">
        <f t="shared" si="247"/>
        <v>0.25</v>
      </c>
      <c r="R354" s="197">
        <f t="shared" si="224"/>
        <v>10</v>
      </c>
      <c r="S354" s="197">
        <f t="shared" si="230"/>
        <v>0</v>
      </c>
      <c r="T354" s="157">
        <f t="shared" si="231"/>
        <v>10.25</v>
      </c>
      <c r="U354" s="197">
        <f t="shared" si="237"/>
        <v>153.75</v>
      </c>
      <c r="V354" s="197">
        <f t="shared" si="225"/>
        <v>44</v>
      </c>
      <c r="W354" s="197">
        <f t="shared" si="232"/>
        <v>17.079999999999998</v>
      </c>
      <c r="X354" s="158">
        <f t="shared" si="238"/>
        <v>0</v>
      </c>
      <c r="Y354" s="158">
        <v>15</v>
      </c>
      <c r="Z354" s="158">
        <f t="shared" si="226"/>
        <v>440</v>
      </c>
      <c r="AA354" s="158">
        <f t="shared" si="239"/>
        <v>455</v>
      </c>
      <c r="AC354" s="197">
        <f t="shared" si="248"/>
        <v>0</v>
      </c>
      <c r="AE354" s="202"/>
      <c r="AF354" s="203"/>
      <c r="AJ354" s="157">
        <f t="shared" si="233"/>
        <v>10</v>
      </c>
      <c r="AK354" s="157">
        <f t="shared" si="234"/>
        <v>0.25</v>
      </c>
      <c r="AL354" s="197">
        <f t="shared" si="243"/>
        <v>3</v>
      </c>
      <c r="AN354" s="197">
        <f t="shared" si="249"/>
        <v>15</v>
      </c>
      <c r="AO354" s="197">
        <f t="shared" si="245"/>
        <v>150</v>
      </c>
      <c r="AP354" s="197">
        <f t="shared" si="250"/>
        <v>0.25</v>
      </c>
      <c r="AQ354" s="197">
        <f t="shared" si="251"/>
        <v>3.75</v>
      </c>
      <c r="AR354" s="197">
        <f t="shared" si="252"/>
        <v>153.75</v>
      </c>
      <c r="AS354" s="197">
        <f t="shared" si="253"/>
        <v>17.083333333333332</v>
      </c>
      <c r="AT354" s="197">
        <f t="shared" si="240"/>
        <v>0</v>
      </c>
      <c r="AU354" s="204">
        <f t="shared" si="241"/>
        <v>0</v>
      </c>
      <c r="AV354" s="197">
        <f t="shared" si="235"/>
        <v>0</v>
      </c>
      <c r="AX354" s="169" t="s">
        <v>315</v>
      </c>
      <c r="AY354" s="205">
        <v>49</v>
      </c>
      <c r="AZ354" s="196" t="s">
        <v>48</v>
      </c>
      <c r="BA354" s="169">
        <v>15</v>
      </c>
      <c r="BB354" s="197">
        <v>0</v>
      </c>
      <c r="BC354" s="197">
        <v>3</v>
      </c>
      <c r="BD354" s="197">
        <f t="shared" si="246"/>
        <v>3</v>
      </c>
    </row>
    <row r="355" spans="1:56" s="197" customFormat="1" ht="27" hidden="1" customHeight="1" thickTop="1" thickBot="1">
      <c r="A355" s="169"/>
      <c r="B355" s="205"/>
      <c r="C355" s="196" t="s">
        <v>48</v>
      </c>
      <c r="D355" s="197" t="s">
        <v>256</v>
      </c>
      <c r="E355" s="188">
        <f t="shared" si="227"/>
        <v>10</v>
      </c>
      <c r="F355" s="188">
        <f t="shared" si="228"/>
        <v>4</v>
      </c>
      <c r="G355" s="197">
        <f t="shared" si="244"/>
        <v>17.23</v>
      </c>
      <c r="H355" s="198">
        <f t="shared" si="242"/>
        <v>0</v>
      </c>
      <c r="I355" s="199">
        <f t="shared" si="222"/>
        <v>44</v>
      </c>
      <c r="J355" s="200">
        <f t="shared" si="223"/>
        <v>10</v>
      </c>
      <c r="K355" s="192">
        <f t="shared" si="229"/>
        <v>440</v>
      </c>
      <c r="L355" s="213">
        <v>15</v>
      </c>
      <c r="M355" s="201">
        <f t="shared" si="236"/>
        <v>455</v>
      </c>
      <c r="N355" s="169">
        <v>15</v>
      </c>
      <c r="O355" s="197">
        <v>1</v>
      </c>
      <c r="P355" s="157">
        <v>0.25</v>
      </c>
      <c r="Q355" s="157">
        <f t="shared" si="247"/>
        <v>0.33333333333333331</v>
      </c>
      <c r="R355" s="197">
        <f t="shared" si="224"/>
        <v>10</v>
      </c>
      <c r="S355" s="197">
        <f t="shared" si="230"/>
        <v>0</v>
      </c>
      <c r="T355" s="157">
        <f t="shared" si="231"/>
        <v>10.333333333333334</v>
      </c>
      <c r="U355" s="197">
        <f t="shared" si="237"/>
        <v>155</v>
      </c>
      <c r="V355" s="197">
        <f t="shared" si="225"/>
        <v>44</v>
      </c>
      <c r="W355" s="197">
        <f t="shared" si="232"/>
        <v>17.22</v>
      </c>
      <c r="X355" s="158">
        <f t="shared" si="238"/>
        <v>0</v>
      </c>
      <c r="Y355" s="158">
        <v>15</v>
      </c>
      <c r="Z355" s="158">
        <f t="shared" si="226"/>
        <v>440</v>
      </c>
      <c r="AA355" s="158">
        <f t="shared" si="239"/>
        <v>455</v>
      </c>
      <c r="AC355" s="197">
        <f t="shared" si="248"/>
        <v>0</v>
      </c>
      <c r="AE355" s="202"/>
      <c r="AF355" s="203"/>
      <c r="AJ355" s="157">
        <f t="shared" si="233"/>
        <v>10</v>
      </c>
      <c r="AK355" s="157">
        <f t="shared" si="234"/>
        <v>0.33333333333333393</v>
      </c>
      <c r="AL355" s="197">
        <f t="shared" si="243"/>
        <v>4</v>
      </c>
      <c r="AN355" s="197">
        <f t="shared" si="249"/>
        <v>15</v>
      </c>
      <c r="AO355" s="197">
        <f t="shared" si="245"/>
        <v>150</v>
      </c>
      <c r="AP355" s="197">
        <f t="shared" si="250"/>
        <v>0.33333333333333331</v>
      </c>
      <c r="AQ355" s="197">
        <f t="shared" si="251"/>
        <v>5</v>
      </c>
      <c r="AR355" s="197">
        <f t="shared" si="252"/>
        <v>155</v>
      </c>
      <c r="AS355" s="197">
        <f t="shared" si="253"/>
        <v>17.222222222222221</v>
      </c>
      <c r="AT355" s="197">
        <f t="shared" si="240"/>
        <v>0</v>
      </c>
      <c r="AU355" s="204">
        <f t="shared" si="241"/>
        <v>0</v>
      </c>
      <c r="AV355" s="197">
        <f t="shared" si="235"/>
        <v>0</v>
      </c>
      <c r="AX355" s="169" t="s">
        <v>316</v>
      </c>
      <c r="AY355" s="205">
        <v>84</v>
      </c>
      <c r="AZ355" s="196" t="s">
        <v>48</v>
      </c>
      <c r="BA355" s="169">
        <v>15</v>
      </c>
      <c r="BB355" s="197">
        <v>1</v>
      </c>
      <c r="BC355" s="197">
        <v>3</v>
      </c>
      <c r="BD355" s="197">
        <f t="shared" si="246"/>
        <v>4</v>
      </c>
    </row>
    <row r="356" spans="1:56" s="197" customFormat="1" ht="27" hidden="1" customHeight="1" thickTop="1" thickBot="1">
      <c r="A356" s="169"/>
      <c r="B356" s="205"/>
      <c r="C356" s="196" t="s">
        <v>48</v>
      </c>
      <c r="D356" s="197" t="s">
        <v>256</v>
      </c>
      <c r="E356" s="188">
        <f t="shared" si="227"/>
        <v>10</v>
      </c>
      <c r="F356" s="188">
        <f t="shared" si="228"/>
        <v>3</v>
      </c>
      <c r="G356" s="197">
        <f t="shared" si="244"/>
        <v>17.09</v>
      </c>
      <c r="H356" s="198">
        <f t="shared" si="242"/>
        <v>0</v>
      </c>
      <c r="I356" s="199">
        <f t="shared" si="222"/>
        <v>44</v>
      </c>
      <c r="J356" s="200">
        <f t="shared" si="223"/>
        <v>10</v>
      </c>
      <c r="K356" s="192">
        <f t="shared" si="229"/>
        <v>440</v>
      </c>
      <c r="L356" s="213">
        <v>15</v>
      </c>
      <c r="M356" s="201">
        <f t="shared" si="236"/>
        <v>455</v>
      </c>
      <c r="N356" s="169">
        <v>15</v>
      </c>
      <c r="O356" s="197">
        <v>0</v>
      </c>
      <c r="P356" s="157">
        <v>0.25</v>
      </c>
      <c r="Q356" s="157">
        <f t="shared" si="247"/>
        <v>0.25</v>
      </c>
      <c r="R356" s="197">
        <f t="shared" si="224"/>
        <v>10</v>
      </c>
      <c r="S356" s="197">
        <f t="shared" si="230"/>
        <v>0</v>
      </c>
      <c r="T356" s="157">
        <f t="shared" si="231"/>
        <v>10.25</v>
      </c>
      <c r="U356" s="197">
        <f t="shared" si="237"/>
        <v>153.75</v>
      </c>
      <c r="V356" s="197">
        <f t="shared" si="225"/>
        <v>44</v>
      </c>
      <c r="W356" s="197">
        <f t="shared" si="232"/>
        <v>17.079999999999998</v>
      </c>
      <c r="X356" s="158">
        <f t="shared" si="238"/>
        <v>0</v>
      </c>
      <c r="Y356" s="158">
        <v>15</v>
      </c>
      <c r="Z356" s="158">
        <f t="shared" si="226"/>
        <v>440</v>
      </c>
      <c r="AA356" s="158">
        <f t="shared" si="239"/>
        <v>455</v>
      </c>
      <c r="AC356" s="197">
        <f t="shared" si="248"/>
        <v>0</v>
      </c>
      <c r="AE356" s="202"/>
      <c r="AF356" s="203"/>
      <c r="AJ356" s="157">
        <f t="shared" si="233"/>
        <v>10</v>
      </c>
      <c r="AK356" s="157">
        <f t="shared" si="234"/>
        <v>0.25</v>
      </c>
      <c r="AL356" s="197">
        <f t="shared" si="243"/>
        <v>3</v>
      </c>
      <c r="AN356" s="197">
        <f t="shared" si="249"/>
        <v>15</v>
      </c>
      <c r="AO356" s="197">
        <f t="shared" si="245"/>
        <v>150</v>
      </c>
      <c r="AP356" s="197">
        <f t="shared" si="250"/>
        <v>0.25</v>
      </c>
      <c r="AQ356" s="197">
        <f t="shared" si="251"/>
        <v>3.75</v>
      </c>
      <c r="AR356" s="197">
        <f t="shared" si="252"/>
        <v>153.75</v>
      </c>
      <c r="AS356" s="197">
        <f t="shared" si="253"/>
        <v>17.083333333333332</v>
      </c>
      <c r="AT356" s="197">
        <f t="shared" si="240"/>
        <v>0</v>
      </c>
      <c r="AU356" s="204">
        <f t="shared" si="241"/>
        <v>0</v>
      </c>
      <c r="AV356" s="197">
        <f t="shared" si="235"/>
        <v>0</v>
      </c>
      <c r="AX356" s="169" t="s">
        <v>317</v>
      </c>
      <c r="AY356" s="205">
        <v>84</v>
      </c>
      <c r="AZ356" s="196" t="s">
        <v>48</v>
      </c>
      <c r="BA356" s="169">
        <v>15</v>
      </c>
      <c r="BB356" s="197">
        <v>0</v>
      </c>
      <c r="BC356" s="197">
        <v>3</v>
      </c>
      <c r="BD356" s="197">
        <f t="shared" si="246"/>
        <v>3</v>
      </c>
    </row>
    <row r="357" spans="1:56" s="197" customFormat="1" ht="27" hidden="1" customHeight="1" thickTop="1" thickBot="1">
      <c r="A357" s="169"/>
      <c r="B357" s="205"/>
      <c r="C357" s="196" t="s">
        <v>6</v>
      </c>
      <c r="D357" s="197" t="s">
        <v>256</v>
      </c>
      <c r="E357" s="188">
        <f t="shared" si="227"/>
        <v>10</v>
      </c>
      <c r="F357" s="188">
        <f t="shared" si="228"/>
        <v>3</v>
      </c>
      <c r="G357" s="197">
        <f t="shared" si="244"/>
        <v>14.24</v>
      </c>
      <c r="H357" s="198">
        <f t="shared" si="242"/>
        <v>0</v>
      </c>
      <c r="I357" s="199">
        <f t="shared" si="222"/>
        <v>44</v>
      </c>
      <c r="J357" s="200">
        <f t="shared" si="223"/>
        <v>10</v>
      </c>
      <c r="K357" s="192">
        <f t="shared" si="229"/>
        <v>440</v>
      </c>
      <c r="L357" s="213">
        <v>15</v>
      </c>
      <c r="M357" s="201">
        <f t="shared" si="236"/>
        <v>455</v>
      </c>
      <c r="N357" s="169">
        <v>12.5</v>
      </c>
      <c r="O357" s="197">
        <v>0</v>
      </c>
      <c r="P357" s="157">
        <v>0.25</v>
      </c>
      <c r="Q357" s="157">
        <f t="shared" si="247"/>
        <v>0.25</v>
      </c>
      <c r="R357" s="197">
        <f t="shared" si="224"/>
        <v>10</v>
      </c>
      <c r="S357" s="197">
        <f t="shared" si="230"/>
        <v>0</v>
      </c>
      <c r="T357" s="157">
        <f t="shared" si="231"/>
        <v>10.25</v>
      </c>
      <c r="U357" s="197">
        <f t="shared" si="237"/>
        <v>128.125</v>
      </c>
      <c r="V357" s="197">
        <f t="shared" si="225"/>
        <v>44</v>
      </c>
      <c r="W357" s="197">
        <f t="shared" si="232"/>
        <v>14.24</v>
      </c>
      <c r="X357" s="158">
        <f t="shared" si="238"/>
        <v>0</v>
      </c>
      <c r="Y357" s="158">
        <v>15</v>
      </c>
      <c r="Z357" s="158">
        <f t="shared" si="226"/>
        <v>440</v>
      </c>
      <c r="AA357" s="158">
        <f t="shared" si="239"/>
        <v>455</v>
      </c>
      <c r="AC357" s="197">
        <f t="shared" si="248"/>
        <v>0</v>
      </c>
      <c r="AE357" s="202"/>
      <c r="AF357" s="203"/>
      <c r="AJ357" s="157">
        <f t="shared" si="233"/>
        <v>10</v>
      </c>
      <c r="AK357" s="157">
        <f t="shared" si="234"/>
        <v>0.25</v>
      </c>
      <c r="AL357" s="197">
        <f t="shared" si="243"/>
        <v>3</v>
      </c>
      <c r="AN357" s="197">
        <f t="shared" si="249"/>
        <v>12.5</v>
      </c>
      <c r="AO357" s="197">
        <f t="shared" si="245"/>
        <v>125</v>
      </c>
      <c r="AP357" s="197">
        <f t="shared" si="250"/>
        <v>0.25</v>
      </c>
      <c r="AQ357" s="197">
        <f t="shared" si="251"/>
        <v>3.125</v>
      </c>
      <c r="AR357" s="197">
        <f t="shared" si="252"/>
        <v>128.125</v>
      </c>
      <c r="AS357" s="197">
        <f t="shared" si="253"/>
        <v>14.236111111111111</v>
      </c>
      <c r="AT357" s="197">
        <f t="shared" si="240"/>
        <v>0</v>
      </c>
      <c r="AU357" s="204">
        <f t="shared" si="241"/>
        <v>0</v>
      </c>
      <c r="AV357" s="197">
        <f t="shared" si="235"/>
        <v>0</v>
      </c>
      <c r="AX357" s="169" t="s">
        <v>318</v>
      </c>
      <c r="AY357" s="205">
        <v>88</v>
      </c>
      <c r="AZ357" s="196" t="s">
        <v>6</v>
      </c>
      <c r="BA357" s="169">
        <v>12.5</v>
      </c>
      <c r="BB357" s="197">
        <v>0</v>
      </c>
      <c r="BC357" s="197">
        <v>3</v>
      </c>
      <c r="BD357" s="197">
        <f t="shared" si="246"/>
        <v>3</v>
      </c>
    </row>
    <row r="358" spans="1:56" s="197" customFormat="1" ht="27" hidden="1" customHeight="1" thickTop="1" thickBot="1">
      <c r="A358" s="169"/>
      <c r="B358" s="205"/>
      <c r="C358" s="196" t="s">
        <v>48</v>
      </c>
      <c r="D358" s="197" t="s">
        <v>256</v>
      </c>
      <c r="E358" s="188">
        <f t="shared" si="227"/>
        <v>10</v>
      </c>
      <c r="F358" s="188">
        <f t="shared" si="228"/>
        <v>3</v>
      </c>
      <c r="G358" s="197">
        <f t="shared" si="244"/>
        <v>17.09</v>
      </c>
      <c r="H358" s="198">
        <f t="shared" si="242"/>
        <v>0</v>
      </c>
      <c r="I358" s="199">
        <f t="shared" si="222"/>
        <v>44</v>
      </c>
      <c r="J358" s="200">
        <f t="shared" si="223"/>
        <v>10</v>
      </c>
      <c r="K358" s="192">
        <f t="shared" si="229"/>
        <v>440</v>
      </c>
      <c r="L358" s="213">
        <v>15</v>
      </c>
      <c r="M358" s="201">
        <f t="shared" si="236"/>
        <v>455</v>
      </c>
      <c r="N358" s="169">
        <v>15</v>
      </c>
      <c r="O358" s="197">
        <v>0</v>
      </c>
      <c r="P358" s="157">
        <v>0.25</v>
      </c>
      <c r="Q358" s="157">
        <f t="shared" si="247"/>
        <v>0.25</v>
      </c>
      <c r="R358" s="197">
        <f t="shared" si="224"/>
        <v>10</v>
      </c>
      <c r="S358" s="197">
        <f t="shared" si="230"/>
        <v>0</v>
      </c>
      <c r="T358" s="157">
        <f t="shared" si="231"/>
        <v>10.25</v>
      </c>
      <c r="U358" s="197">
        <f t="shared" si="237"/>
        <v>153.75</v>
      </c>
      <c r="V358" s="197">
        <f t="shared" si="225"/>
        <v>44</v>
      </c>
      <c r="W358" s="197">
        <f t="shared" si="232"/>
        <v>17.079999999999998</v>
      </c>
      <c r="X358" s="158">
        <f t="shared" si="238"/>
        <v>0</v>
      </c>
      <c r="Y358" s="158">
        <v>15</v>
      </c>
      <c r="Z358" s="158">
        <f t="shared" si="226"/>
        <v>440</v>
      </c>
      <c r="AA358" s="158">
        <f t="shared" si="239"/>
        <v>455</v>
      </c>
      <c r="AC358" s="197">
        <f t="shared" si="248"/>
        <v>0</v>
      </c>
      <c r="AE358" s="202"/>
      <c r="AF358" s="203"/>
      <c r="AJ358" s="157">
        <f t="shared" si="233"/>
        <v>10</v>
      </c>
      <c r="AK358" s="157">
        <f t="shared" si="234"/>
        <v>0.25</v>
      </c>
      <c r="AL358" s="197">
        <f t="shared" si="243"/>
        <v>3</v>
      </c>
      <c r="AN358" s="197">
        <f t="shared" si="249"/>
        <v>15</v>
      </c>
      <c r="AO358" s="197">
        <f t="shared" si="245"/>
        <v>150</v>
      </c>
      <c r="AP358" s="197">
        <f t="shared" si="250"/>
        <v>0.25</v>
      </c>
      <c r="AQ358" s="197">
        <f t="shared" si="251"/>
        <v>3.75</v>
      </c>
      <c r="AR358" s="197">
        <f t="shared" si="252"/>
        <v>153.75</v>
      </c>
      <c r="AS358" s="197">
        <f t="shared" si="253"/>
        <v>17.083333333333332</v>
      </c>
      <c r="AT358" s="197">
        <f t="shared" si="240"/>
        <v>0</v>
      </c>
      <c r="AU358" s="204">
        <f t="shared" si="241"/>
        <v>0</v>
      </c>
      <c r="AV358" s="197">
        <f t="shared" si="235"/>
        <v>0</v>
      </c>
      <c r="AX358" s="169" t="s">
        <v>319</v>
      </c>
      <c r="AY358" s="205">
        <v>49</v>
      </c>
      <c r="AZ358" s="196" t="s">
        <v>48</v>
      </c>
      <c r="BA358" s="169">
        <v>15</v>
      </c>
      <c r="BB358" s="197">
        <v>0</v>
      </c>
      <c r="BC358" s="197">
        <v>3</v>
      </c>
      <c r="BD358" s="197">
        <f t="shared" si="246"/>
        <v>3</v>
      </c>
    </row>
    <row r="359" spans="1:56" s="197" customFormat="1" ht="27" hidden="1" customHeight="1" thickTop="1" thickBot="1">
      <c r="A359" s="169"/>
      <c r="B359" s="205"/>
      <c r="C359" s="196" t="s">
        <v>312</v>
      </c>
      <c r="D359" s="197" t="s">
        <v>256</v>
      </c>
      <c r="E359" s="188">
        <f t="shared" si="227"/>
        <v>10</v>
      </c>
      <c r="F359" s="188">
        <f t="shared" si="228"/>
        <v>7</v>
      </c>
      <c r="G359" s="197">
        <f t="shared" si="244"/>
        <v>17.350000000000001</v>
      </c>
      <c r="H359" s="198">
        <f t="shared" si="242"/>
        <v>0</v>
      </c>
      <c r="I359" s="199">
        <f t="shared" si="222"/>
        <v>44</v>
      </c>
      <c r="J359" s="200">
        <f t="shared" si="223"/>
        <v>10</v>
      </c>
      <c r="K359" s="192">
        <f t="shared" si="229"/>
        <v>440</v>
      </c>
      <c r="L359" s="213">
        <v>15</v>
      </c>
      <c r="M359" s="201">
        <f t="shared" si="236"/>
        <v>455</v>
      </c>
      <c r="N359" s="169">
        <v>14.75</v>
      </c>
      <c r="O359" s="197">
        <v>4</v>
      </c>
      <c r="P359" s="157">
        <v>0.25</v>
      </c>
      <c r="Q359" s="157">
        <f t="shared" si="247"/>
        <v>0.58333333333333326</v>
      </c>
      <c r="R359" s="197">
        <f t="shared" si="224"/>
        <v>10</v>
      </c>
      <c r="S359" s="197">
        <f t="shared" si="230"/>
        <v>0</v>
      </c>
      <c r="T359" s="157">
        <f t="shared" si="231"/>
        <v>10.583333333333334</v>
      </c>
      <c r="U359" s="197">
        <f t="shared" si="237"/>
        <v>156.10416666666669</v>
      </c>
      <c r="V359" s="197">
        <f t="shared" si="225"/>
        <v>44</v>
      </c>
      <c r="W359" s="197">
        <f t="shared" si="232"/>
        <v>17.34</v>
      </c>
      <c r="X359" s="158">
        <f t="shared" si="238"/>
        <v>0</v>
      </c>
      <c r="Y359" s="158">
        <v>15</v>
      </c>
      <c r="Z359" s="158">
        <f t="shared" si="226"/>
        <v>440</v>
      </c>
      <c r="AA359" s="158">
        <f t="shared" si="239"/>
        <v>455</v>
      </c>
      <c r="AC359" s="197">
        <f t="shared" si="248"/>
        <v>0</v>
      </c>
      <c r="AE359" s="202"/>
      <c r="AF359" s="203"/>
      <c r="AJ359" s="157">
        <f t="shared" si="233"/>
        <v>10</v>
      </c>
      <c r="AK359" s="157">
        <f t="shared" si="234"/>
        <v>0.58333333333333393</v>
      </c>
      <c r="AL359" s="197">
        <f t="shared" si="243"/>
        <v>7</v>
      </c>
      <c r="AN359" s="197">
        <f t="shared" si="249"/>
        <v>14.75</v>
      </c>
      <c r="AO359" s="197">
        <f t="shared" si="245"/>
        <v>147.5</v>
      </c>
      <c r="AP359" s="197">
        <f t="shared" si="250"/>
        <v>0.58333333333333337</v>
      </c>
      <c r="AQ359" s="197">
        <f t="shared" si="251"/>
        <v>8.6041666666666679</v>
      </c>
      <c r="AR359" s="197">
        <f t="shared" si="252"/>
        <v>156.10416666666666</v>
      </c>
      <c r="AS359" s="197">
        <f t="shared" si="253"/>
        <v>17.344907407407405</v>
      </c>
      <c r="AT359" s="197">
        <f t="shared" si="240"/>
        <v>0</v>
      </c>
      <c r="AU359" s="204">
        <f t="shared" si="241"/>
        <v>0</v>
      </c>
      <c r="AV359" s="197">
        <f t="shared" si="235"/>
        <v>0</v>
      </c>
      <c r="AX359" s="169" t="s">
        <v>320</v>
      </c>
      <c r="AY359" s="205">
        <v>66</v>
      </c>
      <c r="AZ359" s="196" t="s">
        <v>312</v>
      </c>
      <c r="BA359" s="169">
        <v>14.75</v>
      </c>
      <c r="BB359" s="197">
        <v>4</v>
      </c>
      <c r="BC359" s="197">
        <v>3</v>
      </c>
      <c r="BD359" s="197">
        <f t="shared" si="246"/>
        <v>7</v>
      </c>
    </row>
    <row r="360" spans="1:56" s="197" customFormat="1" ht="27" hidden="1" customHeight="1" thickTop="1" thickBot="1">
      <c r="A360" s="169"/>
      <c r="B360" s="205"/>
      <c r="C360" s="196" t="s">
        <v>48</v>
      </c>
      <c r="D360" s="197" t="s">
        <v>256</v>
      </c>
      <c r="E360" s="188">
        <f t="shared" si="227"/>
        <v>10</v>
      </c>
      <c r="F360" s="188">
        <f t="shared" si="228"/>
        <v>10</v>
      </c>
      <c r="G360" s="197">
        <f t="shared" si="244"/>
        <v>18.060000000000002</v>
      </c>
      <c r="H360" s="198">
        <f t="shared" si="242"/>
        <v>0</v>
      </c>
      <c r="I360" s="199">
        <f t="shared" si="222"/>
        <v>44</v>
      </c>
      <c r="J360" s="200">
        <f t="shared" si="223"/>
        <v>10</v>
      </c>
      <c r="K360" s="192">
        <f t="shared" si="229"/>
        <v>440</v>
      </c>
      <c r="L360" s="213">
        <v>15</v>
      </c>
      <c r="M360" s="201">
        <f t="shared" si="236"/>
        <v>455</v>
      </c>
      <c r="N360" s="169">
        <v>15</v>
      </c>
      <c r="O360" s="197">
        <v>7</v>
      </c>
      <c r="P360" s="157">
        <v>0.25</v>
      </c>
      <c r="Q360" s="157">
        <f t="shared" si="247"/>
        <v>0.83333333333333337</v>
      </c>
      <c r="R360" s="197">
        <f t="shared" si="224"/>
        <v>10</v>
      </c>
      <c r="S360" s="197">
        <f t="shared" si="230"/>
        <v>0</v>
      </c>
      <c r="T360" s="157">
        <f t="shared" si="231"/>
        <v>10.833333333333334</v>
      </c>
      <c r="U360" s="197">
        <f t="shared" si="237"/>
        <v>162.5</v>
      </c>
      <c r="V360" s="197">
        <f t="shared" si="225"/>
        <v>44</v>
      </c>
      <c r="W360" s="197">
        <f t="shared" si="232"/>
        <v>18.059999999999999</v>
      </c>
      <c r="X360" s="158">
        <f t="shared" si="238"/>
        <v>0</v>
      </c>
      <c r="Y360" s="158">
        <v>15</v>
      </c>
      <c r="Z360" s="158">
        <f t="shared" si="226"/>
        <v>440</v>
      </c>
      <c r="AA360" s="158">
        <f t="shared" si="239"/>
        <v>455</v>
      </c>
      <c r="AC360" s="197">
        <f t="shared" si="248"/>
        <v>0</v>
      </c>
      <c r="AE360" s="202"/>
      <c r="AF360" s="203"/>
      <c r="AJ360" s="157">
        <f t="shared" si="233"/>
        <v>10</v>
      </c>
      <c r="AK360" s="157">
        <f t="shared" si="234"/>
        <v>0.83333333333333393</v>
      </c>
      <c r="AL360" s="197">
        <f t="shared" si="243"/>
        <v>10</v>
      </c>
      <c r="AN360" s="197">
        <f t="shared" si="249"/>
        <v>15</v>
      </c>
      <c r="AO360" s="197">
        <f t="shared" si="245"/>
        <v>150</v>
      </c>
      <c r="AP360" s="197">
        <f t="shared" si="250"/>
        <v>0.83333333333333337</v>
      </c>
      <c r="AQ360" s="197">
        <f t="shared" si="251"/>
        <v>12.5</v>
      </c>
      <c r="AR360" s="197">
        <f t="shared" si="252"/>
        <v>162.5</v>
      </c>
      <c r="AS360" s="197">
        <f t="shared" si="253"/>
        <v>18.055555555555557</v>
      </c>
      <c r="AT360" s="197">
        <f t="shared" si="240"/>
        <v>0</v>
      </c>
      <c r="AU360" s="204">
        <f t="shared" si="241"/>
        <v>0</v>
      </c>
      <c r="AV360" s="197">
        <f t="shared" si="235"/>
        <v>0</v>
      </c>
      <c r="AX360" s="169" t="s">
        <v>321</v>
      </c>
      <c r="AY360" s="205">
        <v>89</v>
      </c>
      <c r="AZ360" s="196" t="s">
        <v>48</v>
      </c>
      <c r="BA360" s="169">
        <v>15</v>
      </c>
      <c r="BB360" s="197">
        <v>7</v>
      </c>
      <c r="BC360" s="197">
        <v>3</v>
      </c>
      <c r="BD360" s="197">
        <f t="shared" si="246"/>
        <v>10</v>
      </c>
    </row>
    <row r="361" spans="1:56" s="197" customFormat="1" ht="27" hidden="1" customHeight="1" thickTop="1" thickBot="1">
      <c r="A361" s="169"/>
      <c r="B361" s="205"/>
      <c r="C361" s="196" t="s">
        <v>48</v>
      </c>
      <c r="D361" s="197" t="s">
        <v>256</v>
      </c>
      <c r="E361" s="188">
        <f t="shared" si="227"/>
        <v>10</v>
      </c>
      <c r="F361" s="188">
        <f t="shared" si="228"/>
        <v>3</v>
      </c>
      <c r="G361" s="197">
        <f t="shared" si="244"/>
        <v>17.09</v>
      </c>
      <c r="H361" s="198">
        <f t="shared" si="242"/>
        <v>0</v>
      </c>
      <c r="I361" s="199">
        <f t="shared" si="222"/>
        <v>44</v>
      </c>
      <c r="J361" s="200">
        <f t="shared" si="223"/>
        <v>10</v>
      </c>
      <c r="K361" s="192">
        <f t="shared" si="229"/>
        <v>440</v>
      </c>
      <c r="L361" s="213">
        <v>15</v>
      </c>
      <c r="M361" s="201">
        <f t="shared" si="236"/>
        <v>455</v>
      </c>
      <c r="N361" s="169">
        <v>15</v>
      </c>
      <c r="O361" s="197">
        <v>0</v>
      </c>
      <c r="P361" s="157">
        <v>0.25</v>
      </c>
      <c r="Q361" s="157">
        <f t="shared" si="247"/>
        <v>0.25</v>
      </c>
      <c r="R361" s="197">
        <f t="shared" si="224"/>
        <v>10</v>
      </c>
      <c r="S361" s="197">
        <f t="shared" si="230"/>
        <v>0</v>
      </c>
      <c r="T361" s="157">
        <f t="shared" si="231"/>
        <v>10.25</v>
      </c>
      <c r="U361" s="197">
        <f t="shared" si="237"/>
        <v>153.75</v>
      </c>
      <c r="V361" s="197">
        <f t="shared" si="225"/>
        <v>44</v>
      </c>
      <c r="W361" s="197">
        <f t="shared" si="232"/>
        <v>17.079999999999998</v>
      </c>
      <c r="X361" s="158">
        <f t="shared" si="238"/>
        <v>0</v>
      </c>
      <c r="Y361" s="158">
        <v>15</v>
      </c>
      <c r="Z361" s="158">
        <f t="shared" si="226"/>
        <v>440</v>
      </c>
      <c r="AA361" s="158">
        <f t="shared" si="239"/>
        <v>455</v>
      </c>
      <c r="AC361" s="197">
        <f t="shared" si="248"/>
        <v>0</v>
      </c>
      <c r="AE361" s="202"/>
      <c r="AF361" s="203"/>
      <c r="AJ361" s="157">
        <f t="shared" si="233"/>
        <v>10</v>
      </c>
      <c r="AK361" s="157">
        <f t="shared" si="234"/>
        <v>0.25</v>
      </c>
      <c r="AL361" s="197">
        <f t="shared" si="243"/>
        <v>3</v>
      </c>
      <c r="AN361" s="197">
        <f t="shared" si="249"/>
        <v>15</v>
      </c>
      <c r="AO361" s="197">
        <f t="shared" si="245"/>
        <v>150</v>
      </c>
      <c r="AP361" s="197">
        <f t="shared" si="250"/>
        <v>0.25</v>
      </c>
      <c r="AQ361" s="197">
        <f t="shared" si="251"/>
        <v>3.75</v>
      </c>
      <c r="AR361" s="197">
        <f t="shared" si="252"/>
        <v>153.75</v>
      </c>
      <c r="AS361" s="197">
        <f t="shared" si="253"/>
        <v>17.083333333333332</v>
      </c>
      <c r="AT361" s="197">
        <f t="shared" si="240"/>
        <v>0</v>
      </c>
      <c r="AU361" s="204">
        <f t="shared" si="241"/>
        <v>0</v>
      </c>
      <c r="AV361" s="197">
        <f t="shared" si="235"/>
        <v>0</v>
      </c>
      <c r="AX361" s="169" t="s">
        <v>322</v>
      </c>
      <c r="AY361" s="205">
        <v>69</v>
      </c>
      <c r="AZ361" s="196" t="s">
        <v>48</v>
      </c>
      <c r="BA361" s="169">
        <v>15</v>
      </c>
      <c r="BB361" s="197">
        <v>0</v>
      </c>
      <c r="BC361" s="197">
        <v>3</v>
      </c>
      <c r="BD361" s="197">
        <f t="shared" si="246"/>
        <v>3</v>
      </c>
    </row>
    <row r="362" spans="1:56" s="197" customFormat="1" ht="27" hidden="1" customHeight="1" thickTop="1" thickBot="1">
      <c r="A362" s="169"/>
      <c r="B362" s="205"/>
      <c r="C362" s="196" t="s">
        <v>6</v>
      </c>
      <c r="D362" s="197" t="s">
        <v>256</v>
      </c>
      <c r="E362" s="188">
        <f t="shared" si="227"/>
        <v>10</v>
      </c>
      <c r="F362" s="188">
        <f t="shared" si="228"/>
        <v>3</v>
      </c>
      <c r="G362" s="197">
        <f t="shared" si="244"/>
        <v>14.24</v>
      </c>
      <c r="H362" s="198">
        <f t="shared" si="242"/>
        <v>0</v>
      </c>
      <c r="I362" s="199">
        <f t="shared" si="222"/>
        <v>44</v>
      </c>
      <c r="J362" s="200">
        <f t="shared" si="223"/>
        <v>10</v>
      </c>
      <c r="K362" s="192">
        <f t="shared" si="229"/>
        <v>440</v>
      </c>
      <c r="L362" s="213">
        <v>15</v>
      </c>
      <c r="M362" s="201">
        <f t="shared" si="236"/>
        <v>455</v>
      </c>
      <c r="N362" s="169">
        <v>12.5</v>
      </c>
      <c r="O362" s="197">
        <v>0</v>
      </c>
      <c r="P362" s="157">
        <v>0.25</v>
      </c>
      <c r="Q362" s="157">
        <f t="shared" si="247"/>
        <v>0.25</v>
      </c>
      <c r="R362" s="197">
        <f t="shared" si="224"/>
        <v>10</v>
      </c>
      <c r="S362" s="197">
        <f t="shared" si="230"/>
        <v>0</v>
      </c>
      <c r="T362" s="157">
        <f t="shared" si="231"/>
        <v>10.25</v>
      </c>
      <c r="U362" s="197">
        <f t="shared" si="237"/>
        <v>128.125</v>
      </c>
      <c r="V362" s="197">
        <f t="shared" si="225"/>
        <v>44</v>
      </c>
      <c r="W362" s="197">
        <f t="shared" si="232"/>
        <v>14.24</v>
      </c>
      <c r="X362" s="158">
        <f t="shared" si="238"/>
        <v>0</v>
      </c>
      <c r="Y362" s="158">
        <v>15</v>
      </c>
      <c r="Z362" s="158">
        <f t="shared" si="226"/>
        <v>440</v>
      </c>
      <c r="AA362" s="158">
        <f t="shared" si="239"/>
        <v>455</v>
      </c>
      <c r="AC362" s="197">
        <f t="shared" si="248"/>
        <v>0</v>
      </c>
      <c r="AE362" s="202"/>
      <c r="AF362" s="203"/>
      <c r="AJ362" s="157">
        <f t="shared" si="233"/>
        <v>10</v>
      </c>
      <c r="AK362" s="157">
        <f t="shared" si="234"/>
        <v>0.25</v>
      </c>
      <c r="AL362" s="197">
        <f t="shared" si="243"/>
        <v>3</v>
      </c>
      <c r="AN362" s="197">
        <f t="shared" si="249"/>
        <v>12.5</v>
      </c>
      <c r="AO362" s="197">
        <f t="shared" si="245"/>
        <v>125</v>
      </c>
      <c r="AP362" s="197">
        <f t="shared" si="250"/>
        <v>0.25</v>
      </c>
      <c r="AQ362" s="197">
        <f t="shared" si="251"/>
        <v>3.125</v>
      </c>
      <c r="AR362" s="197">
        <f t="shared" si="252"/>
        <v>128.125</v>
      </c>
      <c r="AS362" s="197">
        <f t="shared" si="253"/>
        <v>14.236111111111111</v>
      </c>
      <c r="AT362" s="197">
        <f t="shared" si="240"/>
        <v>0</v>
      </c>
      <c r="AU362" s="204">
        <f t="shared" si="241"/>
        <v>0</v>
      </c>
      <c r="AV362" s="197">
        <f t="shared" si="235"/>
        <v>0</v>
      </c>
      <c r="AX362" s="169" t="s">
        <v>323</v>
      </c>
      <c r="AY362" s="205">
        <v>88</v>
      </c>
      <c r="AZ362" s="196" t="s">
        <v>6</v>
      </c>
      <c r="BA362" s="169">
        <v>12.5</v>
      </c>
      <c r="BB362" s="197">
        <v>0</v>
      </c>
      <c r="BC362" s="197">
        <v>3</v>
      </c>
      <c r="BD362" s="197">
        <f t="shared" si="246"/>
        <v>3</v>
      </c>
    </row>
    <row r="363" spans="1:56" s="197" customFormat="1" ht="27" hidden="1" customHeight="1" thickTop="1" thickBot="1">
      <c r="A363" s="169"/>
      <c r="B363" s="205"/>
      <c r="C363" s="196" t="s">
        <v>48</v>
      </c>
      <c r="D363" s="197" t="s">
        <v>256</v>
      </c>
      <c r="E363" s="188">
        <f t="shared" si="227"/>
        <v>10</v>
      </c>
      <c r="F363" s="188">
        <f t="shared" si="228"/>
        <v>3</v>
      </c>
      <c r="G363" s="197">
        <f t="shared" si="244"/>
        <v>17.09</v>
      </c>
      <c r="H363" s="198">
        <f t="shared" si="242"/>
        <v>0</v>
      </c>
      <c r="I363" s="199">
        <f t="shared" si="222"/>
        <v>44</v>
      </c>
      <c r="J363" s="200">
        <f t="shared" si="223"/>
        <v>10</v>
      </c>
      <c r="K363" s="192">
        <f t="shared" si="229"/>
        <v>440</v>
      </c>
      <c r="L363" s="213">
        <v>15</v>
      </c>
      <c r="M363" s="201">
        <f t="shared" si="236"/>
        <v>455</v>
      </c>
      <c r="N363" s="169">
        <v>15</v>
      </c>
      <c r="O363" s="197">
        <v>0</v>
      </c>
      <c r="P363" s="157">
        <v>0.25</v>
      </c>
      <c r="Q363" s="157">
        <f t="shared" si="247"/>
        <v>0.25</v>
      </c>
      <c r="R363" s="197">
        <f t="shared" si="224"/>
        <v>10</v>
      </c>
      <c r="S363" s="197">
        <f t="shared" si="230"/>
        <v>0</v>
      </c>
      <c r="T363" s="157">
        <f t="shared" si="231"/>
        <v>10.25</v>
      </c>
      <c r="U363" s="197">
        <f t="shared" si="237"/>
        <v>153.75</v>
      </c>
      <c r="V363" s="197">
        <f t="shared" si="225"/>
        <v>44</v>
      </c>
      <c r="W363" s="197">
        <f t="shared" si="232"/>
        <v>17.079999999999998</v>
      </c>
      <c r="X363" s="158">
        <f t="shared" si="238"/>
        <v>0</v>
      </c>
      <c r="Y363" s="158">
        <v>15</v>
      </c>
      <c r="Z363" s="158">
        <f t="shared" si="226"/>
        <v>440</v>
      </c>
      <c r="AA363" s="158">
        <f t="shared" si="239"/>
        <v>455</v>
      </c>
      <c r="AC363" s="197">
        <f t="shared" si="248"/>
        <v>0</v>
      </c>
      <c r="AE363" s="202"/>
      <c r="AF363" s="203"/>
      <c r="AJ363" s="157">
        <f t="shared" si="233"/>
        <v>10</v>
      </c>
      <c r="AK363" s="157">
        <f t="shared" si="234"/>
        <v>0.25</v>
      </c>
      <c r="AL363" s="197">
        <f t="shared" si="243"/>
        <v>3</v>
      </c>
      <c r="AN363" s="197">
        <f t="shared" si="249"/>
        <v>15</v>
      </c>
      <c r="AO363" s="197">
        <f t="shared" si="245"/>
        <v>150</v>
      </c>
      <c r="AP363" s="197">
        <f t="shared" si="250"/>
        <v>0.25</v>
      </c>
      <c r="AQ363" s="197">
        <f t="shared" si="251"/>
        <v>3.75</v>
      </c>
      <c r="AR363" s="197">
        <f t="shared" si="252"/>
        <v>153.75</v>
      </c>
      <c r="AS363" s="197">
        <f t="shared" si="253"/>
        <v>17.083333333333332</v>
      </c>
      <c r="AT363" s="197">
        <f t="shared" si="240"/>
        <v>0</v>
      </c>
      <c r="AU363" s="204">
        <f t="shared" si="241"/>
        <v>0</v>
      </c>
      <c r="AV363" s="197">
        <f t="shared" si="235"/>
        <v>0</v>
      </c>
      <c r="AX363" s="169" t="s">
        <v>324</v>
      </c>
      <c r="AY363" s="205">
        <v>52</v>
      </c>
      <c r="AZ363" s="196" t="s">
        <v>48</v>
      </c>
      <c r="BA363" s="169">
        <v>15</v>
      </c>
      <c r="BB363" s="197">
        <v>0</v>
      </c>
      <c r="BC363" s="197">
        <v>3</v>
      </c>
      <c r="BD363" s="197">
        <f t="shared" si="246"/>
        <v>3</v>
      </c>
    </row>
    <row r="364" spans="1:56" s="197" customFormat="1" ht="27" hidden="1" customHeight="1" thickTop="1" thickBot="1">
      <c r="A364" s="169"/>
      <c r="B364" s="205"/>
      <c r="C364" s="196" t="s">
        <v>48</v>
      </c>
      <c r="D364" s="197" t="s">
        <v>256</v>
      </c>
      <c r="E364" s="188">
        <f t="shared" si="227"/>
        <v>10</v>
      </c>
      <c r="F364" s="188">
        <f t="shared" si="228"/>
        <v>4</v>
      </c>
      <c r="G364" s="197">
        <f t="shared" si="244"/>
        <v>17.23</v>
      </c>
      <c r="H364" s="198">
        <f t="shared" si="242"/>
        <v>0</v>
      </c>
      <c r="I364" s="199">
        <f t="shared" si="222"/>
        <v>44</v>
      </c>
      <c r="J364" s="200">
        <f t="shared" si="223"/>
        <v>10</v>
      </c>
      <c r="K364" s="192">
        <f t="shared" si="229"/>
        <v>440</v>
      </c>
      <c r="L364" s="213">
        <v>15</v>
      </c>
      <c r="M364" s="201">
        <f t="shared" si="236"/>
        <v>455</v>
      </c>
      <c r="N364" s="169">
        <v>15</v>
      </c>
      <c r="O364" s="197">
        <v>1</v>
      </c>
      <c r="P364" s="157">
        <v>0.25</v>
      </c>
      <c r="Q364" s="157">
        <f t="shared" si="247"/>
        <v>0.33333333333333331</v>
      </c>
      <c r="R364" s="197">
        <f t="shared" si="224"/>
        <v>10</v>
      </c>
      <c r="S364" s="197">
        <f t="shared" si="230"/>
        <v>0</v>
      </c>
      <c r="T364" s="157">
        <f t="shared" si="231"/>
        <v>10.333333333333334</v>
      </c>
      <c r="U364" s="197">
        <f t="shared" si="237"/>
        <v>155</v>
      </c>
      <c r="V364" s="197">
        <f t="shared" si="225"/>
        <v>44</v>
      </c>
      <c r="W364" s="197">
        <f t="shared" si="232"/>
        <v>17.22</v>
      </c>
      <c r="X364" s="158">
        <f t="shared" si="238"/>
        <v>0</v>
      </c>
      <c r="Y364" s="158">
        <v>15</v>
      </c>
      <c r="Z364" s="158">
        <f t="shared" si="226"/>
        <v>440</v>
      </c>
      <c r="AA364" s="158">
        <f t="shared" si="239"/>
        <v>455</v>
      </c>
      <c r="AC364" s="197">
        <f t="shared" si="248"/>
        <v>0</v>
      </c>
      <c r="AE364" s="202"/>
      <c r="AF364" s="203"/>
      <c r="AJ364" s="157">
        <f t="shared" si="233"/>
        <v>10</v>
      </c>
      <c r="AK364" s="157">
        <f t="shared" si="234"/>
        <v>0.33333333333333393</v>
      </c>
      <c r="AL364" s="197">
        <f t="shared" si="243"/>
        <v>4</v>
      </c>
      <c r="AN364" s="197">
        <f t="shared" si="249"/>
        <v>15</v>
      </c>
      <c r="AO364" s="197">
        <f t="shared" si="245"/>
        <v>150</v>
      </c>
      <c r="AP364" s="197">
        <f t="shared" si="250"/>
        <v>0.33333333333333331</v>
      </c>
      <c r="AQ364" s="197">
        <f t="shared" si="251"/>
        <v>5</v>
      </c>
      <c r="AR364" s="197">
        <f t="shared" si="252"/>
        <v>155</v>
      </c>
      <c r="AS364" s="197">
        <f t="shared" si="253"/>
        <v>17.222222222222221</v>
      </c>
      <c r="AT364" s="197">
        <f t="shared" si="240"/>
        <v>0</v>
      </c>
      <c r="AU364" s="204">
        <f t="shared" si="241"/>
        <v>0</v>
      </c>
      <c r="AV364" s="197">
        <f t="shared" si="235"/>
        <v>0</v>
      </c>
      <c r="AX364" s="169" t="s">
        <v>325</v>
      </c>
      <c r="AY364" s="205">
        <v>89</v>
      </c>
      <c r="AZ364" s="196" t="s">
        <v>48</v>
      </c>
      <c r="BA364" s="169">
        <v>15</v>
      </c>
      <c r="BB364" s="197">
        <v>1</v>
      </c>
      <c r="BC364" s="197">
        <v>3</v>
      </c>
      <c r="BD364" s="197">
        <f t="shared" si="246"/>
        <v>4</v>
      </c>
    </row>
    <row r="365" spans="1:56" s="197" customFormat="1" ht="27" hidden="1" customHeight="1" thickTop="1" thickBot="1">
      <c r="A365" s="169"/>
      <c r="B365" s="205"/>
      <c r="C365" s="196" t="s">
        <v>327</v>
      </c>
      <c r="D365" s="197" t="s">
        <v>256</v>
      </c>
      <c r="E365" s="188">
        <f t="shared" si="227"/>
        <v>10</v>
      </c>
      <c r="F365" s="188">
        <f t="shared" si="228"/>
        <v>3</v>
      </c>
      <c r="G365" s="197">
        <f t="shared" si="244"/>
        <v>16.520000000000003</v>
      </c>
      <c r="H365" s="198">
        <f t="shared" si="242"/>
        <v>0</v>
      </c>
      <c r="I365" s="199">
        <f t="shared" si="222"/>
        <v>44</v>
      </c>
      <c r="J365" s="200">
        <f t="shared" si="223"/>
        <v>10</v>
      </c>
      <c r="K365" s="192">
        <f t="shared" si="229"/>
        <v>440</v>
      </c>
      <c r="L365" s="213">
        <v>15</v>
      </c>
      <c r="M365" s="201">
        <f t="shared" si="236"/>
        <v>455</v>
      </c>
      <c r="N365" s="169">
        <v>14.5</v>
      </c>
      <c r="O365" s="197">
        <v>0</v>
      </c>
      <c r="P365" s="157">
        <v>0.25</v>
      </c>
      <c r="Q365" s="157">
        <f t="shared" si="247"/>
        <v>0.25</v>
      </c>
      <c r="R365" s="197">
        <f t="shared" si="224"/>
        <v>10</v>
      </c>
      <c r="S365" s="197">
        <f t="shared" si="230"/>
        <v>0</v>
      </c>
      <c r="T365" s="157">
        <f t="shared" si="231"/>
        <v>10.25</v>
      </c>
      <c r="U365" s="197">
        <f t="shared" si="237"/>
        <v>148.625</v>
      </c>
      <c r="V365" s="197">
        <f t="shared" si="225"/>
        <v>44</v>
      </c>
      <c r="W365" s="197">
        <f t="shared" si="232"/>
        <v>16.510000000000002</v>
      </c>
      <c r="X365" s="158">
        <f t="shared" si="238"/>
        <v>0</v>
      </c>
      <c r="Y365" s="158">
        <v>15</v>
      </c>
      <c r="Z365" s="158">
        <f t="shared" si="226"/>
        <v>440</v>
      </c>
      <c r="AA365" s="158">
        <f t="shared" si="239"/>
        <v>455</v>
      </c>
      <c r="AC365" s="197">
        <f t="shared" si="248"/>
        <v>0</v>
      </c>
      <c r="AE365" s="202"/>
      <c r="AF365" s="203"/>
      <c r="AJ365" s="157">
        <f t="shared" si="233"/>
        <v>10</v>
      </c>
      <c r="AK365" s="157">
        <f t="shared" si="234"/>
        <v>0.25</v>
      </c>
      <c r="AL365" s="197">
        <f t="shared" si="243"/>
        <v>3</v>
      </c>
      <c r="AN365" s="197">
        <f t="shared" si="249"/>
        <v>14.5</v>
      </c>
      <c r="AO365" s="197">
        <f t="shared" si="245"/>
        <v>145</v>
      </c>
      <c r="AP365" s="197">
        <f t="shared" si="250"/>
        <v>0.25</v>
      </c>
      <c r="AQ365" s="197">
        <f t="shared" si="251"/>
        <v>3.625</v>
      </c>
      <c r="AR365" s="197">
        <f t="shared" si="252"/>
        <v>148.625</v>
      </c>
      <c r="AS365" s="197">
        <f t="shared" si="253"/>
        <v>16.513888888888889</v>
      </c>
      <c r="AT365" s="197">
        <f t="shared" si="240"/>
        <v>0</v>
      </c>
      <c r="AU365" s="204">
        <f t="shared" si="241"/>
        <v>0</v>
      </c>
      <c r="AV365" s="197">
        <f t="shared" si="235"/>
        <v>0</v>
      </c>
      <c r="AX365" s="169" t="s">
        <v>326</v>
      </c>
      <c r="AY365" s="205">
        <v>160</v>
      </c>
      <c r="AZ365" s="196" t="s">
        <v>327</v>
      </c>
      <c r="BA365" s="169">
        <v>14.5</v>
      </c>
      <c r="BB365" s="197">
        <v>0</v>
      </c>
      <c r="BC365" s="197">
        <v>3</v>
      </c>
      <c r="BD365" s="197">
        <f t="shared" si="246"/>
        <v>3</v>
      </c>
    </row>
    <row r="366" spans="1:56" s="197" customFormat="1" ht="27" hidden="1" customHeight="1" thickTop="1" thickBot="1">
      <c r="A366" s="169"/>
      <c r="B366" s="205"/>
      <c r="C366" s="196" t="s">
        <v>2</v>
      </c>
      <c r="D366" s="197" t="s">
        <v>256</v>
      </c>
      <c r="E366" s="188">
        <f t="shared" si="227"/>
        <v>10</v>
      </c>
      <c r="F366" s="188">
        <f t="shared" si="228"/>
        <v>4</v>
      </c>
      <c r="G366" s="197">
        <f t="shared" si="244"/>
        <v>15.129999999999999</v>
      </c>
      <c r="H366" s="198">
        <f t="shared" si="242"/>
        <v>0</v>
      </c>
      <c r="I366" s="199">
        <f t="shared" ref="I366:I429" si="254">+$Q$40</f>
        <v>44</v>
      </c>
      <c r="J366" s="200">
        <f t="shared" ref="J366:J429" si="255">+$S$40</f>
        <v>10</v>
      </c>
      <c r="K366" s="192">
        <f t="shared" si="229"/>
        <v>440</v>
      </c>
      <c r="L366" s="213">
        <v>15</v>
      </c>
      <c r="M366" s="201">
        <f t="shared" si="236"/>
        <v>455</v>
      </c>
      <c r="N366" s="169">
        <v>13.17</v>
      </c>
      <c r="O366" s="197">
        <v>1</v>
      </c>
      <c r="P366" s="157">
        <v>0.25</v>
      </c>
      <c r="Q366" s="157">
        <f t="shared" si="247"/>
        <v>0.33333333333333331</v>
      </c>
      <c r="R366" s="197">
        <f t="shared" ref="R366:R429" si="256">+$B$28</f>
        <v>10</v>
      </c>
      <c r="S366" s="197">
        <f t="shared" si="230"/>
        <v>0</v>
      </c>
      <c r="T366" s="157">
        <f t="shared" si="231"/>
        <v>10.333333333333334</v>
      </c>
      <c r="U366" s="197">
        <f t="shared" si="237"/>
        <v>136.09</v>
      </c>
      <c r="V366" s="197">
        <f t="shared" ref="V366:V429" si="257">+$B$30</f>
        <v>44</v>
      </c>
      <c r="W366" s="197">
        <f t="shared" si="232"/>
        <v>15.12</v>
      </c>
      <c r="X366" s="158">
        <f t="shared" si="238"/>
        <v>0</v>
      </c>
      <c r="Y366" s="158">
        <v>15</v>
      </c>
      <c r="Z366" s="158">
        <f t="shared" ref="Z366:Z429" si="258">+$B$31</f>
        <v>440</v>
      </c>
      <c r="AA366" s="158">
        <f t="shared" si="239"/>
        <v>455</v>
      </c>
      <c r="AC366" s="197">
        <f t="shared" si="248"/>
        <v>0</v>
      </c>
      <c r="AE366" s="202"/>
      <c r="AF366" s="203"/>
      <c r="AJ366" s="157">
        <f t="shared" si="233"/>
        <v>10</v>
      </c>
      <c r="AK366" s="157">
        <f t="shared" si="234"/>
        <v>0.33333333333333393</v>
      </c>
      <c r="AL366" s="197">
        <f t="shared" si="243"/>
        <v>4</v>
      </c>
      <c r="AN366" s="197">
        <f t="shared" si="249"/>
        <v>13.17</v>
      </c>
      <c r="AO366" s="197">
        <f t="shared" si="245"/>
        <v>131.69999999999999</v>
      </c>
      <c r="AP366" s="197">
        <f t="shared" si="250"/>
        <v>0.33333333333333331</v>
      </c>
      <c r="AQ366" s="197">
        <f t="shared" si="251"/>
        <v>4.3899999999999997</v>
      </c>
      <c r="AR366" s="197">
        <f t="shared" si="252"/>
        <v>136.08999999999997</v>
      </c>
      <c r="AS366" s="197">
        <f t="shared" si="253"/>
        <v>15.121111111111109</v>
      </c>
      <c r="AT366" s="197">
        <f t="shared" si="240"/>
        <v>0</v>
      </c>
      <c r="AU366" s="204">
        <f t="shared" si="241"/>
        <v>0</v>
      </c>
      <c r="AV366" s="197">
        <f t="shared" si="235"/>
        <v>0</v>
      </c>
      <c r="AX366" s="169" t="s">
        <v>328</v>
      </c>
      <c r="AY366" s="205">
        <v>54</v>
      </c>
      <c r="AZ366" s="196" t="s">
        <v>2</v>
      </c>
      <c r="BA366" s="169">
        <v>13.17</v>
      </c>
      <c r="BB366" s="197">
        <v>1</v>
      </c>
      <c r="BC366" s="197">
        <v>3</v>
      </c>
      <c r="BD366" s="197">
        <f t="shared" si="246"/>
        <v>4</v>
      </c>
    </row>
    <row r="367" spans="1:56" s="197" customFormat="1" ht="27" hidden="1" customHeight="1" thickTop="1" thickBot="1">
      <c r="A367" s="169"/>
      <c r="B367" s="205"/>
      <c r="C367" s="196" t="s">
        <v>2</v>
      </c>
      <c r="D367" s="197" t="s">
        <v>256</v>
      </c>
      <c r="E367" s="188">
        <f t="shared" ref="E367:E379" si="259">+AJ367</f>
        <v>10</v>
      </c>
      <c r="F367" s="188">
        <f t="shared" ref="F367:F379" si="260">+AL367</f>
        <v>3</v>
      </c>
      <c r="G367" s="197">
        <f t="shared" si="244"/>
        <v>15</v>
      </c>
      <c r="H367" s="198">
        <f t="shared" si="242"/>
        <v>0</v>
      </c>
      <c r="I367" s="199">
        <f t="shared" si="254"/>
        <v>44</v>
      </c>
      <c r="J367" s="200">
        <f t="shared" si="255"/>
        <v>10</v>
      </c>
      <c r="K367" s="192">
        <f t="shared" ref="K367:K379" si="261">+J367*I367</f>
        <v>440</v>
      </c>
      <c r="L367" s="213">
        <v>15</v>
      </c>
      <c r="M367" s="201">
        <f t="shared" si="236"/>
        <v>455</v>
      </c>
      <c r="N367" s="169">
        <v>13.17</v>
      </c>
      <c r="P367" s="157">
        <v>0.25</v>
      </c>
      <c r="Q367" s="157">
        <f t="shared" si="247"/>
        <v>0.25</v>
      </c>
      <c r="R367" s="197">
        <f t="shared" si="256"/>
        <v>10</v>
      </c>
      <c r="S367" s="197">
        <f t="shared" ref="S367:S430" si="262">+$C$28/12</f>
        <v>0</v>
      </c>
      <c r="T367" s="157">
        <f t="shared" ref="T367:T379" si="263">+R367+Q367+S367</f>
        <v>10.25</v>
      </c>
      <c r="U367" s="197">
        <f t="shared" si="237"/>
        <v>134.99250000000001</v>
      </c>
      <c r="V367" s="197">
        <f t="shared" si="257"/>
        <v>44</v>
      </c>
      <c r="W367" s="197">
        <f t="shared" ref="W367:W379" si="264">ROUND(+U367/9,2)</f>
        <v>15</v>
      </c>
      <c r="X367" s="158">
        <f t="shared" si="238"/>
        <v>0</v>
      </c>
      <c r="Y367" s="158">
        <v>15</v>
      </c>
      <c r="Z367" s="158">
        <f t="shared" si="258"/>
        <v>440</v>
      </c>
      <c r="AA367" s="158">
        <f t="shared" si="239"/>
        <v>455</v>
      </c>
      <c r="AC367" s="197">
        <f t="shared" si="248"/>
        <v>0</v>
      </c>
      <c r="AE367" s="202"/>
      <c r="AF367" s="203"/>
      <c r="AJ367" s="157">
        <f t="shared" ref="AJ367:AJ430" si="265">ROUNDDOWN(T367,0)</f>
        <v>10</v>
      </c>
      <c r="AK367" s="157">
        <f t="shared" ref="AK367:AK379" si="266">+T367-AJ367</f>
        <v>0.25</v>
      </c>
      <c r="AL367" s="197">
        <f t="shared" si="243"/>
        <v>3</v>
      </c>
      <c r="AN367" s="197">
        <f t="shared" si="249"/>
        <v>13.17</v>
      </c>
      <c r="AO367" s="197">
        <f t="shared" si="245"/>
        <v>131.69999999999999</v>
      </c>
      <c r="AP367" s="197">
        <f t="shared" si="250"/>
        <v>0.25</v>
      </c>
      <c r="AQ367" s="197">
        <f t="shared" si="251"/>
        <v>3.2925</v>
      </c>
      <c r="AR367" s="197">
        <f t="shared" si="252"/>
        <v>134.99249999999998</v>
      </c>
      <c r="AS367" s="197">
        <f t="shared" si="253"/>
        <v>14.999166666666664</v>
      </c>
      <c r="AT367" s="197">
        <f t="shared" si="240"/>
        <v>0</v>
      </c>
      <c r="AU367" s="204">
        <f t="shared" si="241"/>
        <v>0</v>
      </c>
      <c r="AV367" s="197">
        <f t="shared" ref="AV367:AV379" si="267">ROUNDUP(+AU367*110%,1)</f>
        <v>0</v>
      </c>
      <c r="AX367" s="169" t="s">
        <v>329</v>
      </c>
      <c r="AY367" s="205">
        <v>54</v>
      </c>
      <c r="AZ367" s="196" t="s">
        <v>2</v>
      </c>
      <c r="BA367" s="169">
        <v>13.17</v>
      </c>
      <c r="BC367" s="197">
        <v>3</v>
      </c>
      <c r="BD367" s="197">
        <f t="shared" si="246"/>
        <v>3</v>
      </c>
    </row>
    <row r="368" spans="1:56" s="197" customFormat="1" ht="27" hidden="1" customHeight="1" thickTop="1" thickBot="1">
      <c r="A368" s="169"/>
      <c r="B368" s="205"/>
      <c r="C368" s="196" t="s">
        <v>331</v>
      </c>
      <c r="D368" s="197" t="s">
        <v>256</v>
      </c>
      <c r="E368" s="188">
        <f t="shared" si="259"/>
        <v>11</v>
      </c>
      <c r="F368" s="188">
        <f t="shared" si="260"/>
        <v>6</v>
      </c>
      <c r="G368" s="197">
        <f t="shared" si="244"/>
        <v>16.190000000000001</v>
      </c>
      <c r="H368" s="198">
        <f t="shared" si="242"/>
        <v>0</v>
      </c>
      <c r="I368" s="199">
        <f t="shared" si="254"/>
        <v>44</v>
      </c>
      <c r="J368" s="200">
        <f t="shared" si="255"/>
        <v>10</v>
      </c>
      <c r="K368" s="192">
        <f t="shared" si="261"/>
        <v>440</v>
      </c>
      <c r="L368" s="213">
        <v>15</v>
      </c>
      <c r="M368" s="201">
        <f t="shared" ref="M368:M431" si="268">IF($Q$43&gt;N368,0,(+L368+K368+H368))</f>
        <v>455</v>
      </c>
      <c r="N368" s="169">
        <v>12.667</v>
      </c>
      <c r="O368" s="197">
        <v>15</v>
      </c>
      <c r="P368" s="157">
        <v>0.25</v>
      </c>
      <c r="Q368" s="157">
        <f t="shared" si="247"/>
        <v>1.5</v>
      </c>
      <c r="R368" s="197">
        <f t="shared" si="256"/>
        <v>10</v>
      </c>
      <c r="S368" s="197">
        <f t="shared" si="262"/>
        <v>0</v>
      </c>
      <c r="T368" s="157">
        <f t="shared" si="263"/>
        <v>11.5</v>
      </c>
      <c r="U368" s="197">
        <f t="shared" ref="U368:U379" si="269">+T368*N368</f>
        <v>145.6705</v>
      </c>
      <c r="V368" s="197">
        <f t="shared" si="257"/>
        <v>44</v>
      </c>
      <c r="W368" s="197">
        <f t="shared" si="264"/>
        <v>16.190000000000001</v>
      </c>
      <c r="X368" s="158">
        <f t="shared" ref="X368:X431" si="270">+W368*B368</f>
        <v>0</v>
      </c>
      <c r="Y368" s="158">
        <v>15</v>
      </c>
      <c r="Z368" s="158">
        <f t="shared" si="258"/>
        <v>440</v>
      </c>
      <c r="AA368" s="158">
        <f t="shared" ref="AA368:AA379" si="271">+Z368+Y368+X368</f>
        <v>455</v>
      </c>
      <c r="AC368" s="197">
        <f t="shared" si="248"/>
        <v>0</v>
      </c>
      <c r="AE368" s="202"/>
      <c r="AF368" s="203"/>
      <c r="AJ368" s="157">
        <f t="shared" si="265"/>
        <v>11</v>
      </c>
      <c r="AK368" s="157">
        <f t="shared" si="266"/>
        <v>0.5</v>
      </c>
      <c r="AL368" s="197">
        <f t="shared" si="243"/>
        <v>6</v>
      </c>
      <c r="AN368" s="197">
        <f t="shared" si="249"/>
        <v>12.667</v>
      </c>
      <c r="AO368" s="197">
        <f t="shared" si="245"/>
        <v>139.33699999999999</v>
      </c>
      <c r="AP368" s="197">
        <f t="shared" si="250"/>
        <v>0.5</v>
      </c>
      <c r="AQ368" s="197">
        <f t="shared" si="251"/>
        <v>6.3334999999999999</v>
      </c>
      <c r="AR368" s="197">
        <f t="shared" si="252"/>
        <v>145.67049999999998</v>
      </c>
      <c r="AS368" s="197">
        <f t="shared" si="253"/>
        <v>16.185611111111108</v>
      </c>
      <c r="AT368" s="197">
        <f t="shared" ref="AT368:AT431" si="272">+A368</f>
        <v>0</v>
      </c>
      <c r="AU368" s="204">
        <f t="shared" ref="AU368:AU431" si="273">+B368</f>
        <v>0</v>
      </c>
      <c r="AV368" s="197">
        <f t="shared" si="267"/>
        <v>0</v>
      </c>
      <c r="AX368" s="169" t="s">
        <v>330</v>
      </c>
      <c r="AY368" s="205">
        <v>108</v>
      </c>
      <c r="AZ368" s="196" t="s">
        <v>331</v>
      </c>
      <c r="BA368" s="169">
        <v>12.667</v>
      </c>
      <c r="BB368" s="197">
        <v>15</v>
      </c>
      <c r="BC368" s="197">
        <v>3</v>
      </c>
      <c r="BD368" s="197">
        <f t="shared" si="246"/>
        <v>18</v>
      </c>
    </row>
    <row r="369" spans="1:56" s="197" customFormat="1" ht="27" hidden="1" customHeight="1" thickTop="1" thickBot="1">
      <c r="A369" s="169"/>
      <c r="B369" s="205"/>
      <c r="C369" s="196" t="s">
        <v>3</v>
      </c>
      <c r="D369" s="197" t="s">
        <v>256</v>
      </c>
      <c r="E369" s="188">
        <f t="shared" si="259"/>
        <v>10</v>
      </c>
      <c r="F369" s="188">
        <f t="shared" si="260"/>
        <v>3</v>
      </c>
      <c r="G369" s="197">
        <f t="shared" si="244"/>
        <v>13.67</v>
      </c>
      <c r="H369" s="198">
        <f t="shared" si="242"/>
        <v>0</v>
      </c>
      <c r="I369" s="199">
        <f t="shared" si="254"/>
        <v>44</v>
      </c>
      <c r="J369" s="200">
        <f t="shared" si="255"/>
        <v>10</v>
      </c>
      <c r="K369" s="192">
        <f t="shared" si="261"/>
        <v>440</v>
      </c>
      <c r="L369" s="213">
        <v>15</v>
      </c>
      <c r="M369" s="201">
        <f t="shared" si="268"/>
        <v>455</v>
      </c>
      <c r="N369" s="169">
        <v>12</v>
      </c>
      <c r="O369" s="197">
        <v>0</v>
      </c>
      <c r="P369" s="157">
        <v>0.25</v>
      </c>
      <c r="Q369" s="157">
        <f t="shared" si="247"/>
        <v>0.25</v>
      </c>
      <c r="R369" s="197">
        <f t="shared" si="256"/>
        <v>10</v>
      </c>
      <c r="S369" s="197">
        <f t="shared" si="262"/>
        <v>0</v>
      </c>
      <c r="T369" s="157">
        <f t="shared" si="263"/>
        <v>10.25</v>
      </c>
      <c r="U369" s="197">
        <f t="shared" si="269"/>
        <v>123</v>
      </c>
      <c r="V369" s="197">
        <f t="shared" si="257"/>
        <v>44</v>
      </c>
      <c r="W369" s="197">
        <f t="shared" si="264"/>
        <v>13.67</v>
      </c>
      <c r="X369" s="158">
        <f t="shared" si="270"/>
        <v>0</v>
      </c>
      <c r="Y369" s="158">
        <v>15</v>
      </c>
      <c r="Z369" s="158">
        <f t="shared" si="258"/>
        <v>440</v>
      </c>
      <c r="AA369" s="158">
        <f t="shared" si="271"/>
        <v>455</v>
      </c>
      <c r="AC369" s="197">
        <f t="shared" si="248"/>
        <v>0</v>
      </c>
      <c r="AE369" s="202"/>
      <c r="AF369" s="203"/>
      <c r="AJ369" s="157">
        <f t="shared" si="265"/>
        <v>10</v>
      </c>
      <c r="AK369" s="157">
        <f t="shared" si="266"/>
        <v>0.25</v>
      </c>
      <c r="AL369" s="197">
        <f t="shared" si="243"/>
        <v>3</v>
      </c>
      <c r="AN369" s="197">
        <f t="shared" si="249"/>
        <v>12</v>
      </c>
      <c r="AO369" s="197">
        <f t="shared" si="245"/>
        <v>120</v>
      </c>
      <c r="AP369" s="197">
        <f t="shared" si="250"/>
        <v>0.25</v>
      </c>
      <c r="AQ369" s="197">
        <f t="shared" si="251"/>
        <v>3</v>
      </c>
      <c r="AR369" s="197">
        <f t="shared" si="252"/>
        <v>123</v>
      </c>
      <c r="AS369" s="197">
        <f t="shared" si="253"/>
        <v>13.666666666666666</v>
      </c>
      <c r="AT369" s="197">
        <f t="shared" si="272"/>
        <v>0</v>
      </c>
      <c r="AU369" s="204">
        <f t="shared" si="273"/>
        <v>0</v>
      </c>
      <c r="AV369" s="197">
        <f t="shared" si="267"/>
        <v>0</v>
      </c>
      <c r="AX369" s="169" t="s">
        <v>332</v>
      </c>
      <c r="AY369" s="205">
        <v>66</v>
      </c>
      <c r="AZ369" s="196" t="s">
        <v>3</v>
      </c>
      <c r="BA369" s="169">
        <v>12</v>
      </c>
      <c r="BB369" s="197">
        <v>0</v>
      </c>
      <c r="BC369" s="197">
        <v>3</v>
      </c>
      <c r="BD369" s="197">
        <f t="shared" si="246"/>
        <v>3</v>
      </c>
    </row>
    <row r="370" spans="1:56" s="197" customFormat="1" ht="27" hidden="1" customHeight="1" thickTop="1" thickBot="1">
      <c r="A370" s="169"/>
      <c r="B370" s="205"/>
      <c r="C370" s="196" t="s">
        <v>2</v>
      </c>
      <c r="D370" s="197" t="s">
        <v>256</v>
      </c>
      <c r="E370" s="188">
        <f t="shared" si="259"/>
        <v>10</v>
      </c>
      <c r="F370" s="188">
        <f t="shared" si="260"/>
        <v>6</v>
      </c>
      <c r="G370" s="197">
        <f t="shared" si="244"/>
        <v>15.37</v>
      </c>
      <c r="H370" s="198">
        <f t="shared" ref="H370:H379" si="274">ROUND(+G370*B370,2)</f>
        <v>0</v>
      </c>
      <c r="I370" s="199">
        <f t="shared" si="254"/>
        <v>44</v>
      </c>
      <c r="J370" s="200">
        <f t="shared" si="255"/>
        <v>10</v>
      </c>
      <c r="K370" s="192">
        <f t="shared" si="261"/>
        <v>440</v>
      </c>
      <c r="L370" s="213">
        <v>15</v>
      </c>
      <c r="M370" s="201">
        <f t="shared" si="268"/>
        <v>455</v>
      </c>
      <c r="N370" s="169">
        <v>13.17</v>
      </c>
      <c r="O370" s="197">
        <v>3</v>
      </c>
      <c r="P370" s="157">
        <v>0.25</v>
      </c>
      <c r="Q370" s="157">
        <f t="shared" si="247"/>
        <v>0.5</v>
      </c>
      <c r="R370" s="197">
        <f t="shared" si="256"/>
        <v>10</v>
      </c>
      <c r="S370" s="197">
        <f t="shared" si="262"/>
        <v>0</v>
      </c>
      <c r="T370" s="157">
        <f t="shared" si="263"/>
        <v>10.5</v>
      </c>
      <c r="U370" s="197">
        <f t="shared" si="269"/>
        <v>138.285</v>
      </c>
      <c r="V370" s="197">
        <f t="shared" si="257"/>
        <v>44</v>
      </c>
      <c r="W370" s="197">
        <f t="shared" si="264"/>
        <v>15.37</v>
      </c>
      <c r="X370" s="158">
        <f t="shared" si="270"/>
        <v>0</v>
      </c>
      <c r="Y370" s="158">
        <v>15</v>
      </c>
      <c r="Z370" s="158">
        <f t="shared" si="258"/>
        <v>440</v>
      </c>
      <c r="AA370" s="158">
        <f t="shared" si="271"/>
        <v>455</v>
      </c>
      <c r="AC370" s="197">
        <f t="shared" si="248"/>
        <v>0</v>
      </c>
      <c r="AE370" s="202"/>
      <c r="AF370" s="203"/>
      <c r="AJ370" s="157">
        <f t="shared" si="265"/>
        <v>10</v>
      </c>
      <c r="AK370" s="157">
        <f t="shared" si="266"/>
        <v>0.5</v>
      </c>
      <c r="AL370" s="197">
        <f t="shared" ref="AL370:AL416" si="275">ROUND(12*AK370,0)</f>
        <v>6</v>
      </c>
      <c r="AN370" s="197">
        <f t="shared" si="249"/>
        <v>13.17</v>
      </c>
      <c r="AO370" s="197">
        <f t="shared" si="245"/>
        <v>131.69999999999999</v>
      </c>
      <c r="AP370" s="197">
        <f t="shared" si="250"/>
        <v>0.5</v>
      </c>
      <c r="AQ370" s="197">
        <f t="shared" si="251"/>
        <v>6.585</v>
      </c>
      <c r="AR370" s="197">
        <f t="shared" si="252"/>
        <v>138.285</v>
      </c>
      <c r="AS370" s="197">
        <f t="shared" si="253"/>
        <v>15.365</v>
      </c>
      <c r="AT370" s="197">
        <f t="shared" si="272"/>
        <v>0</v>
      </c>
      <c r="AU370" s="204">
        <f t="shared" si="273"/>
        <v>0</v>
      </c>
      <c r="AV370" s="197">
        <f t="shared" si="267"/>
        <v>0</v>
      </c>
      <c r="AX370" s="169" t="s">
        <v>333</v>
      </c>
      <c r="AY370" s="205">
        <v>88.2</v>
      </c>
      <c r="AZ370" s="196" t="s">
        <v>2</v>
      </c>
      <c r="BA370" s="169">
        <v>13.17</v>
      </c>
      <c r="BB370" s="197">
        <v>3</v>
      </c>
      <c r="BC370" s="197">
        <v>3</v>
      </c>
      <c r="BD370" s="197">
        <f t="shared" si="246"/>
        <v>6</v>
      </c>
    </row>
    <row r="371" spans="1:56" s="197" customFormat="1" ht="27" hidden="1" customHeight="1" thickTop="1" thickBot="1">
      <c r="A371" s="169"/>
      <c r="B371" s="205"/>
      <c r="C371" s="196" t="s">
        <v>3</v>
      </c>
      <c r="D371" s="197" t="s">
        <v>256</v>
      </c>
      <c r="E371" s="188">
        <f t="shared" si="259"/>
        <v>10</v>
      </c>
      <c r="F371" s="188">
        <f t="shared" si="260"/>
        <v>3</v>
      </c>
      <c r="G371" s="197">
        <f t="shared" ref="G371:G431" si="276">ROUNDUP(+AS371,2)</f>
        <v>13.67</v>
      </c>
      <c r="H371" s="198">
        <f t="shared" si="274"/>
        <v>0</v>
      </c>
      <c r="I371" s="199">
        <f t="shared" si="254"/>
        <v>44</v>
      </c>
      <c r="J371" s="200">
        <f t="shared" si="255"/>
        <v>10</v>
      </c>
      <c r="K371" s="192">
        <f t="shared" si="261"/>
        <v>440</v>
      </c>
      <c r="L371" s="213">
        <v>15</v>
      </c>
      <c r="M371" s="201">
        <f t="shared" si="268"/>
        <v>455</v>
      </c>
      <c r="N371" s="169">
        <v>12</v>
      </c>
      <c r="O371" s="197">
        <v>0</v>
      </c>
      <c r="P371" s="157">
        <v>0.25</v>
      </c>
      <c r="Q371" s="157">
        <f t="shared" si="247"/>
        <v>0.25</v>
      </c>
      <c r="R371" s="197">
        <f t="shared" si="256"/>
        <v>10</v>
      </c>
      <c r="S371" s="197">
        <f t="shared" si="262"/>
        <v>0</v>
      </c>
      <c r="T371" s="157">
        <f t="shared" si="263"/>
        <v>10.25</v>
      </c>
      <c r="U371" s="197">
        <f t="shared" si="269"/>
        <v>123</v>
      </c>
      <c r="V371" s="197">
        <f t="shared" si="257"/>
        <v>44</v>
      </c>
      <c r="W371" s="197">
        <f t="shared" si="264"/>
        <v>13.67</v>
      </c>
      <c r="X371" s="158">
        <f t="shared" si="270"/>
        <v>0</v>
      </c>
      <c r="Y371" s="158">
        <v>15</v>
      </c>
      <c r="Z371" s="158">
        <f t="shared" si="258"/>
        <v>440</v>
      </c>
      <c r="AA371" s="158">
        <f t="shared" si="271"/>
        <v>455</v>
      </c>
      <c r="AC371" s="197">
        <f t="shared" si="248"/>
        <v>0</v>
      </c>
      <c r="AE371" s="202"/>
      <c r="AF371" s="203"/>
      <c r="AJ371" s="157">
        <f t="shared" si="265"/>
        <v>10</v>
      </c>
      <c r="AK371" s="157">
        <f t="shared" si="266"/>
        <v>0.25</v>
      </c>
      <c r="AL371" s="197">
        <f t="shared" si="275"/>
        <v>3</v>
      </c>
      <c r="AN371" s="197">
        <f t="shared" si="249"/>
        <v>12</v>
      </c>
      <c r="AO371" s="197">
        <f t="shared" ref="AO371:AO379" si="277">+AJ371*AN371</f>
        <v>120</v>
      </c>
      <c r="AP371" s="197">
        <f t="shared" si="250"/>
        <v>0.25</v>
      </c>
      <c r="AQ371" s="197">
        <f t="shared" si="251"/>
        <v>3</v>
      </c>
      <c r="AR371" s="197">
        <f t="shared" si="252"/>
        <v>123</v>
      </c>
      <c r="AS371" s="197">
        <f t="shared" si="253"/>
        <v>13.666666666666666</v>
      </c>
      <c r="AT371" s="197">
        <f t="shared" si="272"/>
        <v>0</v>
      </c>
      <c r="AU371" s="204">
        <f t="shared" si="273"/>
        <v>0</v>
      </c>
      <c r="AV371" s="197">
        <f t="shared" si="267"/>
        <v>0</v>
      </c>
      <c r="AX371" s="169" t="s">
        <v>334</v>
      </c>
      <c r="AY371" s="205">
        <v>63.95</v>
      </c>
      <c r="AZ371" s="196" t="s">
        <v>3</v>
      </c>
      <c r="BA371" s="169">
        <v>12</v>
      </c>
      <c r="BB371" s="197">
        <v>0</v>
      </c>
      <c r="BC371" s="197">
        <v>3</v>
      </c>
      <c r="BD371" s="197">
        <f t="shared" ref="BD371:BD431" si="278">+BC371+BB371</f>
        <v>3</v>
      </c>
    </row>
    <row r="372" spans="1:56" s="197" customFormat="1" ht="27" hidden="1" customHeight="1" thickTop="1" thickBot="1">
      <c r="A372" s="169"/>
      <c r="B372" s="205"/>
      <c r="C372" s="196" t="s">
        <v>2</v>
      </c>
      <c r="D372" s="197" t="s">
        <v>256</v>
      </c>
      <c r="E372" s="188">
        <f t="shared" si="259"/>
        <v>10</v>
      </c>
      <c r="F372" s="188">
        <f t="shared" si="260"/>
        <v>3</v>
      </c>
      <c r="G372" s="197">
        <f t="shared" si="276"/>
        <v>15</v>
      </c>
      <c r="H372" s="198">
        <f t="shared" si="274"/>
        <v>0</v>
      </c>
      <c r="I372" s="199">
        <f t="shared" si="254"/>
        <v>44</v>
      </c>
      <c r="J372" s="200">
        <f t="shared" si="255"/>
        <v>10</v>
      </c>
      <c r="K372" s="192">
        <f t="shared" si="261"/>
        <v>440</v>
      </c>
      <c r="L372" s="213">
        <v>15</v>
      </c>
      <c r="M372" s="201">
        <f t="shared" si="268"/>
        <v>455</v>
      </c>
      <c r="N372" s="169">
        <v>13.17</v>
      </c>
      <c r="O372" s="197">
        <v>0</v>
      </c>
      <c r="P372" s="157">
        <v>0.25</v>
      </c>
      <c r="Q372" s="157">
        <f t="shared" ref="Q372:Q431" si="279">+O372/12+P372</f>
        <v>0.25</v>
      </c>
      <c r="R372" s="197">
        <f t="shared" si="256"/>
        <v>10</v>
      </c>
      <c r="S372" s="197">
        <f t="shared" si="262"/>
        <v>0</v>
      </c>
      <c r="T372" s="157">
        <f t="shared" si="263"/>
        <v>10.25</v>
      </c>
      <c r="U372" s="197">
        <f t="shared" si="269"/>
        <v>134.99250000000001</v>
      </c>
      <c r="V372" s="197">
        <f t="shared" si="257"/>
        <v>44</v>
      </c>
      <c r="W372" s="197">
        <f t="shared" si="264"/>
        <v>15</v>
      </c>
      <c r="X372" s="158">
        <f t="shared" si="270"/>
        <v>0</v>
      </c>
      <c r="Y372" s="158">
        <v>15</v>
      </c>
      <c r="Z372" s="158">
        <f t="shared" si="258"/>
        <v>440</v>
      </c>
      <c r="AA372" s="158">
        <f t="shared" si="271"/>
        <v>455</v>
      </c>
      <c r="AC372" s="197">
        <f t="shared" si="248"/>
        <v>0</v>
      </c>
      <c r="AE372" s="202"/>
      <c r="AF372" s="203"/>
      <c r="AJ372" s="157">
        <f t="shared" si="265"/>
        <v>10</v>
      </c>
      <c r="AK372" s="157">
        <f t="shared" si="266"/>
        <v>0.25</v>
      </c>
      <c r="AL372" s="197">
        <f t="shared" si="275"/>
        <v>3</v>
      </c>
      <c r="AN372" s="197">
        <f t="shared" si="249"/>
        <v>13.17</v>
      </c>
      <c r="AO372" s="197">
        <f t="shared" si="277"/>
        <v>131.69999999999999</v>
      </c>
      <c r="AP372" s="197">
        <f t="shared" si="250"/>
        <v>0.25</v>
      </c>
      <c r="AQ372" s="197">
        <f t="shared" si="251"/>
        <v>3.2925</v>
      </c>
      <c r="AR372" s="197">
        <f t="shared" si="252"/>
        <v>134.99249999999998</v>
      </c>
      <c r="AS372" s="197">
        <f t="shared" si="253"/>
        <v>14.999166666666664</v>
      </c>
      <c r="AT372" s="197">
        <f t="shared" si="272"/>
        <v>0</v>
      </c>
      <c r="AU372" s="204">
        <f t="shared" si="273"/>
        <v>0</v>
      </c>
      <c r="AV372" s="197">
        <f t="shared" si="267"/>
        <v>0</v>
      </c>
      <c r="AX372" s="169" t="s">
        <v>335</v>
      </c>
      <c r="AY372" s="205">
        <v>68</v>
      </c>
      <c r="AZ372" s="196" t="s">
        <v>2</v>
      </c>
      <c r="BA372" s="169">
        <v>13.17</v>
      </c>
      <c r="BB372" s="197">
        <v>0</v>
      </c>
      <c r="BC372" s="197">
        <v>3</v>
      </c>
      <c r="BD372" s="197">
        <f t="shared" si="278"/>
        <v>3</v>
      </c>
    </row>
    <row r="373" spans="1:56" s="197" customFormat="1" ht="27" hidden="1" customHeight="1" thickTop="1" thickBot="1">
      <c r="A373" s="169"/>
      <c r="B373" s="205"/>
      <c r="C373" s="196" t="s">
        <v>3</v>
      </c>
      <c r="D373" s="197" t="s">
        <v>256</v>
      </c>
      <c r="E373" s="188">
        <f t="shared" si="259"/>
        <v>10</v>
      </c>
      <c r="F373" s="188">
        <f t="shared" si="260"/>
        <v>8</v>
      </c>
      <c r="G373" s="197">
        <f t="shared" si="276"/>
        <v>14.23</v>
      </c>
      <c r="H373" s="198">
        <f t="shared" si="274"/>
        <v>0</v>
      </c>
      <c r="I373" s="199">
        <f t="shared" si="254"/>
        <v>44</v>
      </c>
      <c r="J373" s="200">
        <f t="shared" si="255"/>
        <v>10</v>
      </c>
      <c r="K373" s="192">
        <f t="shared" si="261"/>
        <v>440</v>
      </c>
      <c r="L373" s="213">
        <v>15</v>
      </c>
      <c r="M373" s="201">
        <f t="shared" si="268"/>
        <v>455</v>
      </c>
      <c r="N373" s="169">
        <v>12</v>
      </c>
      <c r="O373" s="197">
        <v>5</v>
      </c>
      <c r="P373" s="157">
        <v>0.25</v>
      </c>
      <c r="Q373" s="157">
        <f t="shared" si="279"/>
        <v>0.66666666666666674</v>
      </c>
      <c r="R373" s="197">
        <f t="shared" si="256"/>
        <v>10</v>
      </c>
      <c r="S373" s="197">
        <f t="shared" si="262"/>
        <v>0</v>
      </c>
      <c r="T373" s="157">
        <f t="shared" si="263"/>
        <v>10.666666666666666</v>
      </c>
      <c r="U373" s="197">
        <f t="shared" si="269"/>
        <v>128</v>
      </c>
      <c r="V373" s="197">
        <f t="shared" si="257"/>
        <v>44</v>
      </c>
      <c r="W373" s="197">
        <f t="shared" si="264"/>
        <v>14.22</v>
      </c>
      <c r="X373" s="158">
        <f t="shared" si="270"/>
        <v>0</v>
      </c>
      <c r="Y373" s="158">
        <v>15</v>
      </c>
      <c r="Z373" s="158">
        <f t="shared" si="258"/>
        <v>440</v>
      </c>
      <c r="AA373" s="158">
        <f t="shared" si="271"/>
        <v>455</v>
      </c>
      <c r="AC373" s="197">
        <f t="shared" si="248"/>
        <v>0</v>
      </c>
      <c r="AE373" s="202"/>
      <c r="AF373" s="203"/>
      <c r="AJ373" s="157">
        <f t="shared" si="265"/>
        <v>10</v>
      </c>
      <c r="AK373" s="157">
        <f t="shared" si="266"/>
        <v>0.66666666666666607</v>
      </c>
      <c r="AL373" s="197">
        <f t="shared" si="275"/>
        <v>8</v>
      </c>
      <c r="AN373" s="197">
        <f t="shared" si="249"/>
        <v>12</v>
      </c>
      <c r="AO373" s="197">
        <f t="shared" si="277"/>
        <v>120</v>
      </c>
      <c r="AP373" s="197">
        <f t="shared" si="250"/>
        <v>0.66666666666666663</v>
      </c>
      <c r="AQ373" s="197">
        <f t="shared" si="251"/>
        <v>8</v>
      </c>
      <c r="AR373" s="197">
        <f t="shared" si="252"/>
        <v>128</v>
      </c>
      <c r="AS373" s="197">
        <f t="shared" si="253"/>
        <v>14.222222222222221</v>
      </c>
      <c r="AT373" s="197">
        <f t="shared" si="272"/>
        <v>0</v>
      </c>
      <c r="AU373" s="204">
        <f t="shared" si="273"/>
        <v>0</v>
      </c>
      <c r="AV373" s="197">
        <f t="shared" si="267"/>
        <v>0</v>
      </c>
      <c r="AX373" s="169" t="s">
        <v>336</v>
      </c>
      <c r="AY373" s="205">
        <v>90.4</v>
      </c>
      <c r="AZ373" s="196" t="s">
        <v>3</v>
      </c>
      <c r="BA373" s="169">
        <v>12</v>
      </c>
      <c r="BB373" s="197">
        <v>5</v>
      </c>
      <c r="BC373" s="197">
        <v>3</v>
      </c>
      <c r="BD373" s="197">
        <f t="shared" si="278"/>
        <v>8</v>
      </c>
    </row>
    <row r="374" spans="1:56" s="197" customFormat="1" ht="27" hidden="1" customHeight="1" thickTop="1" thickBot="1">
      <c r="A374" s="169"/>
      <c r="B374" s="205"/>
      <c r="C374" s="196" t="s">
        <v>2</v>
      </c>
      <c r="D374" s="197" t="s">
        <v>256</v>
      </c>
      <c r="E374" s="188">
        <f t="shared" si="259"/>
        <v>10</v>
      </c>
      <c r="F374" s="188">
        <f t="shared" si="260"/>
        <v>10</v>
      </c>
      <c r="G374" s="197">
        <f t="shared" si="276"/>
        <v>15.86</v>
      </c>
      <c r="H374" s="198">
        <f t="shared" si="274"/>
        <v>0</v>
      </c>
      <c r="I374" s="199">
        <f t="shared" si="254"/>
        <v>44</v>
      </c>
      <c r="J374" s="200">
        <f t="shared" si="255"/>
        <v>10</v>
      </c>
      <c r="K374" s="192">
        <f t="shared" si="261"/>
        <v>440</v>
      </c>
      <c r="L374" s="213">
        <v>15</v>
      </c>
      <c r="M374" s="201">
        <f t="shared" si="268"/>
        <v>455</v>
      </c>
      <c r="N374" s="169">
        <v>13.17</v>
      </c>
      <c r="O374" s="197">
        <v>7</v>
      </c>
      <c r="P374" s="157">
        <v>0.25</v>
      </c>
      <c r="Q374" s="157">
        <f t="shared" si="279"/>
        <v>0.83333333333333337</v>
      </c>
      <c r="R374" s="197">
        <f t="shared" si="256"/>
        <v>10</v>
      </c>
      <c r="S374" s="197">
        <f t="shared" si="262"/>
        <v>0</v>
      </c>
      <c r="T374" s="157">
        <f t="shared" si="263"/>
        <v>10.833333333333334</v>
      </c>
      <c r="U374" s="197">
        <f t="shared" si="269"/>
        <v>142.67500000000001</v>
      </c>
      <c r="V374" s="197">
        <f t="shared" si="257"/>
        <v>44</v>
      </c>
      <c r="W374" s="197">
        <f t="shared" si="264"/>
        <v>15.85</v>
      </c>
      <c r="X374" s="158">
        <f t="shared" si="270"/>
        <v>0</v>
      </c>
      <c r="Y374" s="158">
        <v>15</v>
      </c>
      <c r="Z374" s="158">
        <f t="shared" si="258"/>
        <v>440</v>
      </c>
      <c r="AA374" s="158">
        <f t="shared" si="271"/>
        <v>455</v>
      </c>
      <c r="AC374" s="197">
        <f t="shared" si="248"/>
        <v>0</v>
      </c>
      <c r="AE374" s="202"/>
      <c r="AF374" s="203"/>
      <c r="AJ374" s="157">
        <f t="shared" si="265"/>
        <v>10</v>
      </c>
      <c r="AK374" s="157">
        <f t="shared" si="266"/>
        <v>0.83333333333333393</v>
      </c>
      <c r="AL374" s="197">
        <f t="shared" si="275"/>
        <v>10</v>
      </c>
      <c r="AN374" s="197">
        <f t="shared" si="249"/>
        <v>13.17</v>
      </c>
      <c r="AO374" s="197">
        <f t="shared" si="277"/>
        <v>131.69999999999999</v>
      </c>
      <c r="AP374" s="197">
        <f t="shared" si="250"/>
        <v>0.83333333333333337</v>
      </c>
      <c r="AQ374" s="197">
        <f t="shared" si="251"/>
        <v>10.975</v>
      </c>
      <c r="AR374" s="197">
        <f t="shared" si="252"/>
        <v>142.67499999999998</v>
      </c>
      <c r="AS374" s="197">
        <f t="shared" si="253"/>
        <v>15.852777777777776</v>
      </c>
      <c r="AT374" s="197">
        <f t="shared" si="272"/>
        <v>0</v>
      </c>
      <c r="AU374" s="204">
        <f t="shared" si="273"/>
        <v>0</v>
      </c>
      <c r="AV374" s="197">
        <f t="shared" si="267"/>
        <v>0</v>
      </c>
      <c r="AX374" s="169" t="s">
        <v>337</v>
      </c>
      <c r="AY374" s="205">
        <v>79.900000000000006</v>
      </c>
      <c r="AZ374" s="196" t="s">
        <v>2</v>
      </c>
      <c r="BA374" s="169">
        <v>13.17</v>
      </c>
      <c r="BB374" s="197">
        <v>7</v>
      </c>
      <c r="BC374" s="197">
        <v>3</v>
      </c>
      <c r="BD374" s="197">
        <f t="shared" si="278"/>
        <v>10</v>
      </c>
    </row>
    <row r="375" spans="1:56" s="197" customFormat="1" ht="27" hidden="1" customHeight="1" thickTop="1" thickBot="1">
      <c r="A375" s="169"/>
      <c r="B375" s="205"/>
      <c r="C375" s="196" t="s">
        <v>2</v>
      </c>
      <c r="D375" s="197" t="s">
        <v>256</v>
      </c>
      <c r="E375" s="188">
        <f t="shared" si="259"/>
        <v>10</v>
      </c>
      <c r="F375" s="188">
        <f t="shared" si="260"/>
        <v>3</v>
      </c>
      <c r="G375" s="197">
        <f t="shared" si="276"/>
        <v>15</v>
      </c>
      <c r="H375" s="198">
        <f t="shared" si="274"/>
        <v>0</v>
      </c>
      <c r="I375" s="199">
        <f t="shared" si="254"/>
        <v>44</v>
      </c>
      <c r="J375" s="200">
        <f t="shared" si="255"/>
        <v>10</v>
      </c>
      <c r="K375" s="192">
        <f t="shared" si="261"/>
        <v>440</v>
      </c>
      <c r="L375" s="213">
        <v>15</v>
      </c>
      <c r="M375" s="201">
        <f t="shared" si="268"/>
        <v>455</v>
      </c>
      <c r="N375" s="169">
        <v>13.17</v>
      </c>
      <c r="O375" s="197">
        <v>0</v>
      </c>
      <c r="P375" s="157">
        <v>0.25</v>
      </c>
      <c r="Q375" s="157">
        <f t="shared" si="279"/>
        <v>0.25</v>
      </c>
      <c r="R375" s="197">
        <f t="shared" si="256"/>
        <v>10</v>
      </c>
      <c r="S375" s="197">
        <f t="shared" si="262"/>
        <v>0</v>
      </c>
      <c r="T375" s="157">
        <f t="shared" si="263"/>
        <v>10.25</v>
      </c>
      <c r="U375" s="197">
        <f t="shared" si="269"/>
        <v>134.99250000000001</v>
      </c>
      <c r="V375" s="197">
        <f t="shared" si="257"/>
        <v>44</v>
      </c>
      <c r="W375" s="197">
        <f t="shared" si="264"/>
        <v>15</v>
      </c>
      <c r="X375" s="158">
        <f t="shared" si="270"/>
        <v>0</v>
      </c>
      <c r="Y375" s="158">
        <v>15</v>
      </c>
      <c r="Z375" s="158">
        <f t="shared" si="258"/>
        <v>440</v>
      </c>
      <c r="AA375" s="158">
        <f t="shared" si="271"/>
        <v>455</v>
      </c>
      <c r="AC375" s="197">
        <f t="shared" si="248"/>
        <v>0</v>
      </c>
      <c r="AE375" s="202"/>
      <c r="AF375" s="203"/>
      <c r="AJ375" s="157">
        <f t="shared" si="265"/>
        <v>10</v>
      </c>
      <c r="AK375" s="157">
        <f t="shared" si="266"/>
        <v>0.25</v>
      </c>
      <c r="AL375" s="197">
        <f t="shared" si="275"/>
        <v>3</v>
      </c>
      <c r="AN375" s="197">
        <f t="shared" si="249"/>
        <v>13.17</v>
      </c>
      <c r="AO375" s="197">
        <f t="shared" si="277"/>
        <v>131.69999999999999</v>
      </c>
      <c r="AP375" s="197">
        <f t="shared" si="250"/>
        <v>0.25</v>
      </c>
      <c r="AQ375" s="197">
        <f t="shared" si="251"/>
        <v>3.2925</v>
      </c>
      <c r="AR375" s="197">
        <f t="shared" si="252"/>
        <v>134.99249999999998</v>
      </c>
      <c r="AS375" s="197">
        <f t="shared" si="253"/>
        <v>14.999166666666664</v>
      </c>
      <c r="AT375" s="197">
        <f t="shared" si="272"/>
        <v>0</v>
      </c>
      <c r="AU375" s="204">
        <f t="shared" si="273"/>
        <v>0</v>
      </c>
      <c r="AV375" s="197">
        <f t="shared" si="267"/>
        <v>0</v>
      </c>
      <c r="AX375" s="169" t="s">
        <v>338</v>
      </c>
      <c r="AY375" s="205">
        <v>41.7</v>
      </c>
      <c r="AZ375" s="196" t="s">
        <v>2</v>
      </c>
      <c r="BA375" s="169">
        <v>13.17</v>
      </c>
      <c r="BB375" s="197">
        <v>0</v>
      </c>
      <c r="BC375" s="197">
        <v>3</v>
      </c>
      <c r="BD375" s="197">
        <f t="shared" si="278"/>
        <v>3</v>
      </c>
    </row>
    <row r="376" spans="1:56" s="197" customFormat="1" ht="27" hidden="1" customHeight="1" thickTop="1" thickBot="1">
      <c r="A376" s="169"/>
      <c r="B376" s="205"/>
      <c r="C376" s="196" t="s">
        <v>2</v>
      </c>
      <c r="D376" s="197" t="s">
        <v>256</v>
      </c>
      <c r="E376" s="188">
        <f t="shared" si="259"/>
        <v>10</v>
      </c>
      <c r="F376" s="188">
        <f t="shared" si="260"/>
        <v>3</v>
      </c>
      <c r="G376" s="197">
        <f t="shared" si="276"/>
        <v>15</v>
      </c>
      <c r="H376" s="198">
        <f t="shared" si="274"/>
        <v>0</v>
      </c>
      <c r="I376" s="199">
        <f t="shared" si="254"/>
        <v>44</v>
      </c>
      <c r="J376" s="200">
        <f t="shared" si="255"/>
        <v>10</v>
      </c>
      <c r="K376" s="192">
        <f t="shared" si="261"/>
        <v>440</v>
      </c>
      <c r="L376" s="213">
        <v>15</v>
      </c>
      <c r="M376" s="201">
        <f t="shared" si="268"/>
        <v>455</v>
      </c>
      <c r="N376" s="169">
        <v>13.17</v>
      </c>
      <c r="O376" s="197">
        <v>0</v>
      </c>
      <c r="P376" s="157">
        <v>0.25</v>
      </c>
      <c r="Q376" s="157">
        <f t="shared" si="279"/>
        <v>0.25</v>
      </c>
      <c r="R376" s="197">
        <f t="shared" si="256"/>
        <v>10</v>
      </c>
      <c r="S376" s="197">
        <f t="shared" si="262"/>
        <v>0</v>
      </c>
      <c r="T376" s="157">
        <f t="shared" si="263"/>
        <v>10.25</v>
      </c>
      <c r="U376" s="197">
        <f t="shared" si="269"/>
        <v>134.99250000000001</v>
      </c>
      <c r="V376" s="197">
        <f t="shared" si="257"/>
        <v>44</v>
      </c>
      <c r="W376" s="197">
        <f t="shared" si="264"/>
        <v>15</v>
      </c>
      <c r="X376" s="158">
        <f t="shared" si="270"/>
        <v>0</v>
      </c>
      <c r="Y376" s="158">
        <v>15</v>
      </c>
      <c r="Z376" s="158">
        <f t="shared" si="258"/>
        <v>440</v>
      </c>
      <c r="AA376" s="158">
        <f t="shared" si="271"/>
        <v>455</v>
      </c>
      <c r="AC376" s="197">
        <f t="shared" si="248"/>
        <v>0</v>
      </c>
      <c r="AE376" s="202"/>
      <c r="AF376" s="203"/>
      <c r="AJ376" s="157">
        <f t="shared" si="265"/>
        <v>10</v>
      </c>
      <c r="AK376" s="157">
        <f t="shared" si="266"/>
        <v>0.25</v>
      </c>
      <c r="AL376" s="197">
        <f t="shared" si="275"/>
        <v>3</v>
      </c>
      <c r="AN376" s="197">
        <f t="shared" si="249"/>
        <v>13.17</v>
      </c>
      <c r="AO376" s="197">
        <f t="shared" si="277"/>
        <v>131.69999999999999</v>
      </c>
      <c r="AP376" s="197">
        <f t="shared" si="250"/>
        <v>0.25</v>
      </c>
      <c r="AQ376" s="197">
        <f t="shared" si="251"/>
        <v>3.2925</v>
      </c>
      <c r="AR376" s="197">
        <f t="shared" si="252"/>
        <v>134.99249999999998</v>
      </c>
      <c r="AS376" s="197">
        <f t="shared" si="253"/>
        <v>14.999166666666664</v>
      </c>
      <c r="AT376" s="197">
        <f t="shared" si="272"/>
        <v>0</v>
      </c>
      <c r="AU376" s="204">
        <f t="shared" si="273"/>
        <v>0</v>
      </c>
      <c r="AV376" s="197">
        <f t="shared" si="267"/>
        <v>0</v>
      </c>
      <c r="AX376" s="169" t="s">
        <v>339</v>
      </c>
      <c r="AY376" s="205">
        <v>69.349999999999994</v>
      </c>
      <c r="AZ376" s="196" t="s">
        <v>2</v>
      </c>
      <c r="BA376" s="169">
        <v>13.17</v>
      </c>
      <c r="BB376" s="197">
        <v>0</v>
      </c>
      <c r="BC376" s="197">
        <v>3</v>
      </c>
      <c r="BD376" s="197">
        <f t="shared" si="278"/>
        <v>3</v>
      </c>
    </row>
    <row r="377" spans="1:56" s="197" customFormat="1" ht="27" hidden="1" customHeight="1" thickTop="1" thickBot="1">
      <c r="A377" s="169"/>
      <c r="B377" s="205"/>
      <c r="C377" s="196" t="s">
        <v>3</v>
      </c>
      <c r="D377" s="197" t="s">
        <v>256</v>
      </c>
      <c r="E377" s="188">
        <f t="shared" si="259"/>
        <v>10</v>
      </c>
      <c r="F377" s="188">
        <f t="shared" si="260"/>
        <v>3</v>
      </c>
      <c r="G377" s="197">
        <f t="shared" si="276"/>
        <v>13.67</v>
      </c>
      <c r="H377" s="198">
        <f t="shared" si="274"/>
        <v>0</v>
      </c>
      <c r="I377" s="199">
        <f t="shared" si="254"/>
        <v>44</v>
      </c>
      <c r="J377" s="200">
        <f t="shared" si="255"/>
        <v>10</v>
      </c>
      <c r="K377" s="192">
        <f t="shared" si="261"/>
        <v>440</v>
      </c>
      <c r="L377" s="213">
        <v>15</v>
      </c>
      <c r="M377" s="201">
        <f t="shared" si="268"/>
        <v>455</v>
      </c>
      <c r="N377" s="169">
        <v>12</v>
      </c>
      <c r="O377" s="197">
        <v>0</v>
      </c>
      <c r="P377" s="157">
        <v>0.25</v>
      </c>
      <c r="Q377" s="157">
        <f t="shared" si="279"/>
        <v>0.25</v>
      </c>
      <c r="R377" s="197">
        <f t="shared" si="256"/>
        <v>10</v>
      </c>
      <c r="S377" s="197">
        <f t="shared" si="262"/>
        <v>0</v>
      </c>
      <c r="T377" s="157">
        <f t="shared" si="263"/>
        <v>10.25</v>
      </c>
      <c r="U377" s="197">
        <f t="shared" si="269"/>
        <v>123</v>
      </c>
      <c r="V377" s="197">
        <f t="shared" si="257"/>
        <v>44</v>
      </c>
      <c r="W377" s="197">
        <f t="shared" si="264"/>
        <v>13.67</v>
      </c>
      <c r="X377" s="158">
        <f t="shared" si="270"/>
        <v>0</v>
      </c>
      <c r="Y377" s="158">
        <v>15</v>
      </c>
      <c r="Z377" s="158">
        <f t="shared" si="258"/>
        <v>440</v>
      </c>
      <c r="AA377" s="158">
        <f t="shared" si="271"/>
        <v>455</v>
      </c>
      <c r="AC377" s="197">
        <f t="shared" si="248"/>
        <v>0</v>
      </c>
      <c r="AE377" s="202"/>
      <c r="AF377" s="203"/>
      <c r="AJ377" s="157">
        <f t="shared" si="265"/>
        <v>10</v>
      </c>
      <c r="AK377" s="157">
        <f t="shared" si="266"/>
        <v>0.25</v>
      </c>
      <c r="AL377" s="197">
        <f t="shared" si="275"/>
        <v>3</v>
      </c>
      <c r="AN377" s="197">
        <f t="shared" si="249"/>
        <v>12</v>
      </c>
      <c r="AO377" s="197">
        <f t="shared" si="277"/>
        <v>120</v>
      </c>
      <c r="AP377" s="197">
        <f t="shared" si="250"/>
        <v>0.25</v>
      </c>
      <c r="AQ377" s="197">
        <f t="shared" si="251"/>
        <v>3</v>
      </c>
      <c r="AR377" s="197">
        <f t="shared" si="252"/>
        <v>123</v>
      </c>
      <c r="AS377" s="197">
        <f t="shared" si="253"/>
        <v>13.666666666666666</v>
      </c>
      <c r="AT377" s="197">
        <f t="shared" si="272"/>
        <v>0</v>
      </c>
      <c r="AU377" s="204">
        <f t="shared" si="273"/>
        <v>0</v>
      </c>
      <c r="AV377" s="197">
        <f t="shared" si="267"/>
        <v>0</v>
      </c>
      <c r="AX377" s="169" t="s">
        <v>340</v>
      </c>
      <c r="AY377" s="205">
        <v>82.95</v>
      </c>
      <c r="AZ377" s="196" t="s">
        <v>3</v>
      </c>
      <c r="BA377" s="169">
        <v>12</v>
      </c>
      <c r="BB377" s="197">
        <v>0</v>
      </c>
      <c r="BC377" s="197">
        <v>3</v>
      </c>
      <c r="BD377" s="197">
        <f t="shared" si="278"/>
        <v>3</v>
      </c>
    </row>
    <row r="378" spans="1:56" s="197" customFormat="1" ht="27" hidden="1" customHeight="1" thickTop="1" thickBot="1">
      <c r="A378" s="169"/>
      <c r="B378" s="205"/>
      <c r="C378" s="196" t="s">
        <v>3</v>
      </c>
      <c r="D378" s="197" t="s">
        <v>256</v>
      </c>
      <c r="E378" s="188">
        <f t="shared" si="259"/>
        <v>10</v>
      </c>
      <c r="F378" s="188">
        <f t="shared" si="260"/>
        <v>3</v>
      </c>
      <c r="G378" s="197">
        <f t="shared" si="276"/>
        <v>13.67</v>
      </c>
      <c r="H378" s="198">
        <f t="shared" si="274"/>
        <v>0</v>
      </c>
      <c r="I378" s="199">
        <f t="shared" si="254"/>
        <v>44</v>
      </c>
      <c r="J378" s="200">
        <f t="shared" si="255"/>
        <v>10</v>
      </c>
      <c r="K378" s="192">
        <f t="shared" si="261"/>
        <v>440</v>
      </c>
      <c r="L378" s="213">
        <v>15</v>
      </c>
      <c r="M378" s="201">
        <f t="shared" si="268"/>
        <v>455</v>
      </c>
      <c r="N378" s="169">
        <v>12</v>
      </c>
      <c r="O378" s="197">
        <v>0</v>
      </c>
      <c r="P378" s="157">
        <v>0.25</v>
      </c>
      <c r="Q378" s="157">
        <f t="shared" si="279"/>
        <v>0.25</v>
      </c>
      <c r="R378" s="197">
        <f t="shared" si="256"/>
        <v>10</v>
      </c>
      <c r="S378" s="197">
        <f t="shared" si="262"/>
        <v>0</v>
      </c>
      <c r="T378" s="157">
        <f t="shared" si="263"/>
        <v>10.25</v>
      </c>
      <c r="U378" s="197">
        <f t="shared" si="269"/>
        <v>123</v>
      </c>
      <c r="V378" s="197">
        <f t="shared" si="257"/>
        <v>44</v>
      </c>
      <c r="W378" s="197">
        <f t="shared" si="264"/>
        <v>13.67</v>
      </c>
      <c r="X378" s="158">
        <f t="shared" si="270"/>
        <v>0</v>
      </c>
      <c r="Y378" s="158">
        <v>15</v>
      </c>
      <c r="Z378" s="158">
        <f t="shared" si="258"/>
        <v>440</v>
      </c>
      <c r="AA378" s="158">
        <f t="shared" si="271"/>
        <v>455</v>
      </c>
      <c r="AC378" s="197">
        <f t="shared" si="248"/>
        <v>0</v>
      </c>
      <c r="AE378" s="202"/>
      <c r="AF378" s="203"/>
      <c r="AJ378" s="157">
        <f t="shared" si="265"/>
        <v>10</v>
      </c>
      <c r="AK378" s="157">
        <f t="shared" si="266"/>
        <v>0.25</v>
      </c>
      <c r="AL378" s="197">
        <f t="shared" si="275"/>
        <v>3</v>
      </c>
      <c r="AN378" s="197">
        <f t="shared" si="249"/>
        <v>12</v>
      </c>
      <c r="AO378" s="197">
        <f t="shared" si="277"/>
        <v>120</v>
      </c>
      <c r="AP378" s="197">
        <f t="shared" si="250"/>
        <v>0.25</v>
      </c>
      <c r="AQ378" s="197">
        <f t="shared" si="251"/>
        <v>3</v>
      </c>
      <c r="AR378" s="197">
        <f t="shared" si="252"/>
        <v>123</v>
      </c>
      <c r="AS378" s="197">
        <f t="shared" si="253"/>
        <v>13.666666666666666</v>
      </c>
      <c r="AT378" s="197">
        <f t="shared" si="272"/>
        <v>0</v>
      </c>
      <c r="AU378" s="204">
        <f t="shared" si="273"/>
        <v>0</v>
      </c>
      <c r="AV378" s="197">
        <f t="shared" si="267"/>
        <v>0</v>
      </c>
      <c r="AX378" s="169" t="s">
        <v>341</v>
      </c>
      <c r="AY378" s="205">
        <v>76.900000000000006</v>
      </c>
      <c r="AZ378" s="196" t="s">
        <v>3</v>
      </c>
      <c r="BA378" s="169">
        <v>12</v>
      </c>
      <c r="BB378" s="197">
        <v>0</v>
      </c>
      <c r="BC378" s="197">
        <v>3</v>
      </c>
      <c r="BD378" s="197">
        <f t="shared" si="278"/>
        <v>3</v>
      </c>
    </row>
    <row r="379" spans="1:56" s="197" customFormat="1" ht="27" hidden="1" customHeight="1" thickTop="1" thickBot="1">
      <c r="A379" s="169"/>
      <c r="B379" s="205"/>
      <c r="C379" s="196" t="s">
        <v>2</v>
      </c>
      <c r="D379" s="197" t="s">
        <v>256</v>
      </c>
      <c r="E379" s="188">
        <f t="shared" si="259"/>
        <v>10</v>
      </c>
      <c r="F379" s="188">
        <f t="shared" si="260"/>
        <v>4</v>
      </c>
      <c r="G379" s="197">
        <f t="shared" si="276"/>
        <v>15.129999999999999</v>
      </c>
      <c r="H379" s="198">
        <f t="shared" si="274"/>
        <v>0</v>
      </c>
      <c r="I379" s="199">
        <f t="shared" si="254"/>
        <v>44</v>
      </c>
      <c r="J379" s="200">
        <f t="shared" si="255"/>
        <v>10</v>
      </c>
      <c r="K379" s="192">
        <f t="shared" si="261"/>
        <v>440</v>
      </c>
      <c r="L379" s="213">
        <v>15</v>
      </c>
      <c r="M379" s="201">
        <f t="shared" si="268"/>
        <v>455</v>
      </c>
      <c r="N379" s="169">
        <v>13.17</v>
      </c>
      <c r="O379" s="197">
        <v>1</v>
      </c>
      <c r="P379" s="157">
        <v>0.25</v>
      </c>
      <c r="Q379" s="157">
        <f t="shared" si="279"/>
        <v>0.33333333333333331</v>
      </c>
      <c r="R379" s="197">
        <f t="shared" si="256"/>
        <v>10</v>
      </c>
      <c r="S379" s="197">
        <f t="shared" si="262"/>
        <v>0</v>
      </c>
      <c r="T379" s="157">
        <f t="shared" si="263"/>
        <v>10.333333333333334</v>
      </c>
      <c r="U379" s="197">
        <f t="shared" si="269"/>
        <v>136.09</v>
      </c>
      <c r="V379" s="197">
        <f t="shared" si="257"/>
        <v>44</v>
      </c>
      <c r="W379" s="197">
        <f t="shared" si="264"/>
        <v>15.12</v>
      </c>
      <c r="X379" s="158">
        <f t="shared" si="270"/>
        <v>0</v>
      </c>
      <c r="Y379" s="158">
        <v>15</v>
      </c>
      <c r="Z379" s="158">
        <f t="shared" si="258"/>
        <v>440</v>
      </c>
      <c r="AA379" s="158">
        <f t="shared" si="271"/>
        <v>455</v>
      </c>
      <c r="AC379" s="197">
        <f t="shared" si="248"/>
        <v>0</v>
      </c>
      <c r="AE379" s="202"/>
      <c r="AF379" s="203"/>
      <c r="AJ379" s="157">
        <f t="shared" si="265"/>
        <v>10</v>
      </c>
      <c r="AK379" s="157">
        <f t="shared" si="266"/>
        <v>0.33333333333333393</v>
      </c>
      <c r="AL379" s="197">
        <f t="shared" si="275"/>
        <v>4</v>
      </c>
      <c r="AN379" s="197">
        <f t="shared" si="249"/>
        <v>13.17</v>
      </c>
      <c r="AO379" s="197">
        <f t="shared" si="277"/>
        <v>131.69999999999999</v>
      </c>
      <c r="AP379" s="197">
        <f t="shared" si="250"/>
        <v>0.33333333333333331</v>
      </c>
      <c r="AQ379" s="197">
        <f t="shared" si="251"/>
        <v>4.3899999999999997</v>
      </c>
      <c r="AR379" s="197">
        <f t="shared" si="252"/>
        <v>136.08999999999997</v>
      </c>
      <c r="AS379" s="197">
        <f t="shared" si="253"/>
        <v>15.121111111111109</v>
      </c>
      <c r="AT379" s="197">
        <f t="shared" si="272"/>
        <v>0</v>
      </c>
      <c r="AU379" s="204">
        <f t="shared" si="273"/>
        <v>0</v>
      </c>
      <c r="AV379" s="197">
        <f t="shared" si="267"/>
        <v>0</v>
      </c>
      <c r="AX379" s="169" t="s">
        <v>342</v>
      </c>
      <c r="AY379" s="205">
        <v>69</v>
      </c>
      <c r="AZ379" s="196" t="s">
        <v>2</v>
      </c>
      <c r="BA379" s="169">
        <v>13.17</v>
      </c>
      <c r="BB379" s="197">
        <v>1</v>
      </c>
      <c r="BC379" s="197">
        <v>3</v>
      </c>
      <c r="BD379" s="197">
        <f t="shared" si="278"/>
        <v>4</v>
      </c>
    </row>
    <row r="380" spans="1:56" s="197" customFormat="1" ht="27" hidden="1" customHeight="1" thickTop="1" thickBot="1">
      <c r="A380" s="169"/>
      <c r="B380" s="205"/>
      <c r="C380" s="196" t="s">
        <v>2</v>
      </c>
      <c r="D380" s="197" t="s">
        <v>256</v>
      </c>
      <c r="E380" s="188">
        <f t="shared" ref="E380:E431" si="280">+AJ380</f>
        <v>10</v>
      </c>
      <c r="F380" s="188">
        <f t="shared" ref="F380:F431" si="281">+AL380</f>
        <v>3</v>
      </c>
      <c r="G380" s="197">
        <f t="shared" si="276"/>
        <v>15</v>
      </c>
      <c r="H380" s="198">
        <f t="shared" ref="H380:H431" si="282">ROUND(+G380*B380,2)</f>
        <v>0</v>
      </c>
      <c r="I380" s="199">
        <f t="shared" si="254"/>
        <v>44</v>
      </c>
      <c r="J380" s="200">
        <f t="shared" si="255"/>
        <v>10</v>
      </c>
      <c r="K380" s="192">
        <f t="shared" ref="K380:K431" si="283">+J380*I380</f>
        <v>440</v>
      </c>
      <c r="L380" s="213">
        <v>15</v>
      </c>
      <c r="M380" s="201">
        <f t="shared" si="268"/>
        <v>455</v>
      </c>
      <c r="N380" s="169">
        <v>13.17</v>
      </c>
      <c r="O380" s="197">
        <v>0</v>
      </c>
      <c r="P380" s="157">
        <v>0.25</v>
      </c>
      <c r="Q380" s="157">
        <f t="shared" si="279"/>
        <v>0.25</v>
      </c>
      <c r="R380" s="197">
        <f t="shared" si="256"/>
        <v>10</v>
      </c>
      <c r="S380" s="197">
        <f t="shared" si="262"/>
        <v>0</v>
      </c>
      <c r="T380" s="157">
        <f t="shared" ref="T380:T431" si="284">+R380+Q380+S380</f>
        <v>10.25</v>
      </c>
      <c r="U380" s="197">
        <f t="shared" ref="U380:U431" si="285">+T380*N380</f>
        <v>134.99250000000001</v>
      </c>
      <c r="V380" s="197">
        <f t="shared" si="257"/>
        <v>44</v>
      </c>
      <c r="W380" s="197">
        <f t="shared" ref="W380:W431" si="286">ROUND(+U380/9,2)</f>
        <v>15</v>
      </c>
      <c r="X380" s="158">
        <f t="shared" si="270"/>
        <v>0</v>
      </c>
      <c r="Y380" s="158">
        <v>15</v>
      </c>
      <c r="Z380" s="158">
        <f t="shared" si="258"/>
        <v>440</v>
      </c>
      <c r="AA380" s="158">
        <f t="shared" ref="AA380:AA431" si="287">+Z380+Y380+X380</f>
        <v>455</v>
      </c>
      <c r="AE380" s="202"/>
      <c r="AF380" s="203"/>
      <c r="AJ380" s="157">
        <f t="shared" si="265"/>
        <v>10</v>
      </c>
      <c r="AK380" s="157">
        <f t="shared" ref="AK380:AK430" si="288">+T380-AJ380</f>
        <v>0.25</v>
      </c>
      <c r="AL380" s="197">
        <f t="shared" si="275"/>
        <v>3</v>
      </c>
      <c r="AN380" s="197">
        <f t="shared" ref="AN380:AN431" si="289">+N380</f>
        <v>13.17</v>
      </c>
      <c r="AO380" s="197">
        <f t="shared" ref="AO380:AO431" si="290">+AJ380*AN380</f>
        <v>131.69999999999999</v>
      </c>
      <c r="AP380" s="197">
        <f t="shared" ref="AP380:AP431" si="291">++AL380/12</f>
        <v>0.25</v>
      </c>
      <c r="AQ380" s="197">
        <f t="shared" ref="AQ380:AQ431" si="292">+AP380*AN380</f>
        <v>3.2925</v>
      </c>
      <c r="AR380" s="197">
        <f t="shared" ref="AR380:AR431" si="293">+AQ380+AO380</f>
        <v>134.99249999999998</v>
      </c>
      <c r="AS380" s="197">
        <f t="shared" ref="AS380:AS431" si="294">+AR380/9</f>
        <v>14.999166666666664</v>
      </c>
      <c r="AT380" s="197">
        <f t="shared" si="272"/>
        <v>0</v>
      </c>
      <c r="AU380" s="204">
        <f t="shared" si="273"/>
        <v>0</v>
      </c>
      <c r="AV380" s="197">
        <f t="shared" ref="AV380:AV431" si="295">ROUNDUP(+AU380*110%,1)</f>
        <v>0</v>
      </c>
      <c r="AX380" s="169" t="s">
        <v>343</v>
      </c>
      <c r="AY380" s="205">
        <v>88.2</v>
      </c>
      <c r="AZ380" s="196" t="s">
        <v>2</v>
      </c>
      <c r="BA380" s="169">
        <v>13.17</v>
      </c>
      <c r="BB380" s="197">
        <v>0</v>
      </c>
      <c r="BC380" s="197">
        <v>3</v>
      </c>
      <c r="BD380" s="197">
        <f t="shared" si="278"/>
        <v>3</v>
      </c>
    </row>
    <row r="381" spans="1:56" s="197" customFormat="1" ht="27" hidden="1" customHeight="1" thickTop="1" thickBot="1">
      <c r="A381" s="169"/>
      <c r="B381" s="205"/>
      <c r="C381" s="196" t="s">
        <v>3</v>
      </c>
      <c r="D381" s="197" t="s">
        <v>256</v>
      </c>
      <c r="E381" s="188">
        <f t="shared" si="280"/>
        <v>14</v>
      </c>
      <c r="F381" s="188">
        <f t="shared" si="281"/>
        <v>11</v>
      </c>
      <c r="G381" s="197">
        <f t="shared" si="276"/>
        <v>19.89</v>
      </c>
      <c r="H381" s="198">
        <f t="shared" si="282"/>
        <v>0</v>
      </c>
      <c r="I381" s="199">
        <f t="shared" si="254"/>
        <v>44</v>
      </c>
      <c r="J381" s="200">
        <f t="shared" si="255"/>
        <v>10</v>
      </c>
      <c r="K381" s="192">
        <f t="shared" si="283"/>
        <v>440</v>
      </c>
      <c r="L381" s="213">
        <v>15</v>
      </c>
      <c r="M381" s="201">
        <f t="shared" si="268"/>
        <v>455</v>
      </c>
      <c r="N381" s="169">
        <v>12</v>
      </c>
      <c r="O381" s="197">
        <v>56</v>
      </c>
      <c r="P381" s="157">
        <v>0.25</v>
      </c>
      <c r="Q381" s="157">
        <f t="shared" si="279"/>
        <v>4.916666666666667</v>
      </c>
      <c r="R381" s="197">
        <f t="shared" si="256"/>
        <v>10</v>
      </c>
      <c r="S381" s="197">
        <f t="shared" si="262"/>
        <v>0</v>
      </c>
      <c r="T381" s="157">
        <f t="shared" si="284"/>
        <v>14.916666666666668</v>
      </c>
      <c r="U381" s="197">
        <f t="shared" si="285"/>
        <v>179</v>
      </c>
      <c r="V381" s="197">
        <f t="shared" si="257"/>
        <v>44</v>
      </c>
      <c r="W381" s="197">
        <f t="shared" si="286"/>
        <v>19.89</v>
      </c>
      <c r="X381" s="158">
        <f t="shared" si="270"/>
        <v>0</v>
      </c>
      <c r="Y381" s="158">
        <v>15</v>
      </c>
      <c r="Z381" s="158">
        <f t="shared" si="258"/>
        <v>440</v>
      </c>
      <c r="AA381" s="158">
        <f t="shared" si="287"/>
        <v>455</v>
      </c>
      <c r="AE381" s="202"/>
      <c r="AF381" s="203"/>
      <c r="AJ381" s="157">
        <f t="shared" si="265"/>
        <v>14</v>
      </c>
      <c r="AK381" s="157">
        <f t="shared" si="288"/>
        <v>0.91666666666666785</v>
      </c>
      <c r="AL381" s="197">
        <f t="shared" si="275"/>
        <v>11</v>
      </c>
      <c r="AN381" s="197">
        <f t="shared" si="289"/>
        <v>12</v>
      </c>
      <c r="AO381" s="197">
        <f t="shared" si="290"/>
        <v>168</v>
      </c>
      <c r="AP381" s="197">
        <f t="shared" si="291"/>
        <v>0.91666666666666663</v>
      </c>
      <c r="AQ381" s="197">
        <f t="shared" si="292"/>
        <v>11</v>
      </c>
      <c r="AR381" s="197">
        <f t="shared" si="293"/>
        <v>179</v>
      </c>
      <c r="AS381" s="197">
        <f t="shared" si="294"/>
        <v>19.888888888888889</v>
      </c>
      <c r="AT381" s="197">
        <f t="shared" si="272"/>
        <v>0</v>
      </c>
      <c r="AU381" s="204">
        <f t="shared" si="273"/>
        <v>0</v>
      </c>
      <c r="AV381" s="197">
        <f t="shared" si="295"/>
        <v>0</v>
      </c>
      <c r="AX381" s="169" t="s">
        <v>344</v>
      </c>
      <c r="AY381" s="205">
        <v>79.75</v>
      </c>
      <c r="AZ381" s="196" t="s">
        <v>3</v>
      </c>
      <c r="BA381" s="169">
        <v>12</v>
      </c>
      <c r="BB381" s="197">
        <v>56</v>
      </c>
      <c r="BC381" s="197">
        <v>3</v>
      </c>
      <c r="BD381" s="197">
        <f t="shared" si="278"/>
        <v>59</v>
      </c>
    </row>
    <row r="382" spans="1:56" s="197" customFormat="1" ht="27" hidden="1" customHeight="1" thickTop="1" thickBot="1">
      <c r="A382" s="169"/>
      <c r="B382" s="205"/>
      <c r="C382" s="196" t="s">
        <v>3</v>
      </c>
      <c r="D382" s="197" t="s">
        <v>256</v>
      </c>
      <c r="E382" s="188">
        <f t="shared" si="280"/>
        <v>10</v>
      </c>
      <c r="F382" s="188">
        <f t="shared" si="281"/>
        <v>11</v>
      </c>
      <c r="G382" s="197">
        <f t="shared" si="276"/>
        <v>14.56</v>
      </c>
      <c r="H382" s="198">
        <f t="shared" si="282"/>
        <v>0</v>
      </c>
      <c r="I382" s="199">
        <f t="shared" si="254"/>
        <v>44</v>
      </c>
      <c r="J382" s="200">
        <f t="shared" si="255"/>
        <v>10</v>
      </c>
      <c r="K382" s="192">
        <f t="shared" si="283"/>
        <v>440</v>
      </c>
      <c r="L382" s="213">
        <v>15</v>
      </c>
      <c r="M382" s="201">
        <f t="shared" si="268"/>
        <v>455</v>
      </c>
      <c r="N382" s="169">
        <v>12</v>
      </c>
      <c r="O382" s="197">
        <v>8</v>
      </c>
      <c r="P382" s="157">
        <v>0.25</v>
      </c>
      <c r="Q382" s="157">
        <f t="shared" si="279"/>
        <v>0.91666666666666663</v>
      </c>
      <c r="R382" s="197">
        <f t="shared" si="256"/>
        <v>10</v>
      </c>
      <c r="S382" s="197">
        <f t="shared" si="262"/>
        <v>0</v>
      </c>
      <c r="T382" s="157">
        <f t="shared" si="284"/>
        <v>10.916666666666666</v>
      </c>
      <c r="U382" s="197">
        <f t="shared" si="285"/>
        <v>131</v>
      </c>
      <c r="V382" s="197">
        <f t="shared" si="257"/>
        <v>44</v>
      </c>
      <c r="W382" s="197">
        <f t="shared" si="286"/>
        <v>14.56</v>
      </c>
      <c r="X382" s="158">
        <f t="shared" si="270"/>
        <v>0</v>
      </c>
      <c r="Y382" s="158">
        <v>15</v>
      </c>
      <c r="Z382" s="158">
        <f t="shared" si="258"/>
        <v>440</v>
      </c>
      <c r="AA382" s="158">
        <f t="shared" si="287"/>
        <v>455</v>
      </c>
      <c r="AE382" s="202"/>
      <c r="AF382" s="203"/>
      <c r="AJ382" s="157">
        <f t="shared" si="265"/>
        <v>10</v>
      </c>
      <c r="AK382" s="157">
        <f t="shared" si="288"/>
        <v>0.91666666666666607</v>
      </c>
      <c r="AL382" s="197">
        <f t="shared" si="275"/>
        <v>11</v>
      </c>
      <c r="AN382" s="197">
        <f t="shared" si="289"/>
        <v>12</v>
      </c>
      <c r="AO382" s="197">
        <f t="shared" si="290"/>
        <v>120</v>
      </c>
      <c r="AP382" s="197">
        <f t="shared" si="291"/>
        <v>0.91666666666666663</v>
      </c>
      <c r="AQ382" s="197">
        <f t="shared" si="292"/>
        <v>11</v>
      </c>
      <c r="AR382" s="197">
        <f t="shared" si="293"/>
        <v>131</v>
      </c>
      <c r="AS382" s="197">
        <f t="shared" si="294"/>
        <v>14.555555555555555</v>
      </c>
      <c r="AT382" s="197">
        <f t="shared" si="272"/>
        <v>0</v>
      </c>
      <c r="AU382" s="204">
        <f t="shared" si="273"/>
        <v>0</v>
      </c>
      <c r="AV382" s="197">
        <f t="shared" si="295"/>
        <v>0</v>
      </c>
      <c r="AX382" s="169" t="s">
        <v>345</v>
      </c>
      <c r="AY382" s="205">
        <v>82.95</v>
      </c>
      <c r="AZ382" s="196" t="s">
        <v>3</v>
      </c>
      <c r="BA382" s="169">
        <v>12</v>
      </c>
      <c r="BB382" s="197">
        <v>8</v>
      </c>
      <c r="BC382" s="197">
        <v>3</v>
      </c>
      <c r="BD382" s="197">
        <f t="shared" si="278"/>
        <v>11</v>
      </c>
    </row>
    <row r="383" spans="1:56" s="197" customFormat="1" ht="27" hidden="1" customHeight="1" thickTop="1" thickBot="1">
      <c r="A383" s="169"/>
      <c r="B383" s="205"/>
      <c r="C383" s="196" t="s">
        <v>2</v>
      </c>
      <c r="D383" s="197" t="s">
        <v>256</v>
      </c>
      <c r="E383" s="188">
        <f t="shared" si="280"/>
        <v>10</v>
      </c>
      <c r="F383" s="188">
        <f t="shared" si="281"/>
        <v>3</v>
      </c>
      <c r="G383" s="197">
        <f t="shared" si="276"/>
        <v>15</v>
      </c>
      <c r="H383" s="198">
        <f t="shared" si="282"/>
        <v>0</v>
      </c>
      <c r="I383" s="199">
        <f t="shared" si="254"/>
        <v>44</v>
      </c>
      <c r="J383" s="200">
        <f t="shared" si="255"/>
        <v>10</v>
      </c>
      <c r="K383" s="192">
        <f t="shared" si="283"/>
        <v>440</v>
      </c>
      <c r="L383" s="213">
        <v>15</v>
      </c>
      <c r="M383" s="201">
        <f t="shared" si="268"/>
        <v>455</v>
      </c>
      <c r="N383" s="169">
        <v>13.17</v>
      </c>
      <c r="O383" s="197">
        <v>0</v>
      </c>
      <c r="P383" s="157">
        <v>0.25</v>
      </c>
      <c r="Q383" s="157">
        <f t="shared" si="279"/>
        <v>0.25</v>
      </c>
      <c r="R383" s="197">
        <f t="shared" si="256"/>
        <v>10</v>
      </c>
      <c r="S383" s="197">
        <f t="shared" si="262"/>
        <v>0</v>
      </c>
      <c r="T383" s="157">
        <f t="shared" si="284"/>
        <v>10.25</v>
      </c>
      <c r="U383" s="197">
        <f t="shared" si="285"/>
        <v>134.99250000000001</v>
      </c>
      <c r="V383" s="197">
        <f t="shared" si="257"/>
        <v>44</v>
      </c>
      <c r="W383" s="197">
        <f t="shared" si="286"/>
        <v>15</v>
      </c>
      <c r="X383" s="158">
        <f t="shared" si="270"/>
        <v>0</v>
      </c>
      <c r="Y383" s="158">
        <v>15</v>
      </c>
      <c r="Z383" s="158">
        <f t="shared" si="258"/>
        <v>440</v>
      </c>
      <c r="AA383" s="158">
        <f t="shared" si="287"/>
        <v>455</v>
      </c>
      <c r="AE383" s="202"/>
      <c r="AF383" s="203"/>
      <c r="AJ383" s="157">
        <f t="shared" si="265"/>
        <v>10</v>
      </c>
      <c r="AK383" s="157">
        <f t="shared" si="288"/>
        <v>0.25</v>
      </c>
      <c r="AL383" s="197">
        <f t="shared" si="275"/>
        <v>3</v>
      </c>
      <c r="AN383" s="197">
        <f t="shared" si="289"/>
        <v>13.17</v>
      </c>
      <c r="AO383" s="197">
        <f t="shared" si="290"/>
        <v>131.69999999999999</v>
      </c>
      <c r="AP383" s="197">
        <f t="shared" si="291"/>
        <v>0.25</v>
      </c>
      <c r="AQ383" s="197">
        <f t="shared" si="292"/>
        <v>3.2925</v>
      </c>
      <c r="AR383" s="197">
        <f t="shared" si="293"/>
        <v>134.99249999999998</v>
      </c>
      <c r="AS383" s="197">
        <f t="shared" si="294"/>
        <v>14.999166666666664</v>
      </c>
      <c r="AT383" s="197">
        <f t="shared" si="272"/>
        <v>0</v>
      </c>
      <c r="AU383" s="204">
        <f t="shared" si="273"/>
        <v>0</v>
      </c>
      <c r="AV383" s="197">
        <f t="shared" si="295"/>
        <v>0</v>
      </c>
      <c r="AX383" s="169" t="s">
        <v>346</v>
      </c>
      <c r="AY383" s="205">
        <v>74.150000000000006</v>
      </c>
      <c r="AZ383" s="196" t="s">
        <v>2</v>
      </c>
      <c r="BA383" s="169">
        <v>13.17</v>
      </c>
      <c r="BB383" s="197">
        <v>0</v>
      </c>
      <c r="BC383" s="197">
        <v>3</v>
      </c>
      <c r="BD383" s="197">
        <f t="shared" si="278"/>
        <v>3</v>
      </c>
    </row>
    <row r="384" spans="1:56" s="197" customFormat="1" ht="27" hidden="1" customHeight="1" thickTop="1" thickBot="1">
      <c r="A384" s="169"/>
      <c r="B384" s="205"/>
      <c r="C384" s="196" t="s">
        <v>2</v>
      </c>
      <c r="D384" s="197" t="s">
        <v>256</v>
      </c>
      <c r="E384" s="188">
        <f t="shared" si="280"/>
        <v>10</v>
      </c>
      <c r="F384" s="188">
        <f t="shared" si="281"/>
        <v>5</v>
      </c>
      <c r="G384" s="197">
        <f t="shared" si="276"/>
        <v>15.25</v>
      </c>
      <c r="H384" s="198">
        <f t="shared" si="282"/>
        <v>0</v>
      </c>
      <c r="I384" s="199">
        <f t="shared" si="254"/>
        <v>44</v>
      </c>
      <c r="J384" s="200">
        <f t="shared" si="255"/>
        <v>10</v>
      </c>
      <c r="K384" s="192">
        <f t="shared" si="283"/>
        <v>440</v>
      </c>
      <c r="L384" s="213">
        <v>15</v>
      </c>
      <c r="M384" s="201">
        <f t="shared" si="268"/>
        <v>455</v>
      </c>
      <c r="N384" s="169">
        <v>13.17</v>
      </c>
      <c r="O384" s="197">
        <v>2</v>
      </c>
      <c r="P384" s="157">
        <v>0.25</v>
      </c>
      <c r="Q384" s="157">
        <f t="shared" si="279"/>
        <v>0.41666666666666663</v>
      </c>
      <c r="R384" s="197">
        <f t="shared" si="256"/>
        <v>10</v>
      </c>
      <c r="S384" s="197">
        <f t="shared" si="262"/>
        <v>0</v>
      </c>
      <c r="T384" s="157">
        <f t="shared" si="284"/>
        <v>10.416666666666666</v>
      </c>
      <c r="U384" s="197">
        <f t="shared" si="285"/>
        <v>137.1875</v>
      </c>
      <c r="V384" s="197">
        <f t="shared" si="257"/>
        <v>44</v>
      </c>
      <c r="W384" s="197">
        <f t="shared" si="286"/>
        <v>15.24</v>
      </c>
      <c r="X384" s="158">
        <f t="shared" si="270"/>
        <v>0</v>
      </c>
      <c r="Y384" s="158">
        <v>15</v>
      </c>
      <c r="Z384" s="158">
        <f t="shared" si="258"/>
        <v>440</v>
      </c>
      <c r="AA384" s="158">
        <f t="shared" si="287"/>
        <v>455</v>
      </c>
      <c r="AE384" s="202"/>
      <c r="AF384" s="203"/>
      <c r="AJ384" s="157">
        <f t="shared" si="265"/>
        <v>10</v>
      </c>
      <c r="AK384" s="157">
        <f t="shared" si="288"/>
        <v>0.41666666666666607</v>
      </c>
      <c r="AL384" s="197">
        <f t="shared" si="275"/>
        <v>5</v>
      </c>
      <c r="AN384" s="197">
        <f t="shared" si="289"/>
        <v>13.17</v>
      </c>
      <c r="AO384" s="197">
        <f t="shared" si="290"/>
        <v>131.69999999999999</v>
      </c>
      <c r="AP384" s="197">
        <f t="shared" si="291"/>
        <v>0.41666666666666669</v>
      </c>
      <c r="AQ384" s="197">
        <f t="shared" si="292"/>
        <v>5.4874999999999998</v>
      </c>
      <c r="AR384" s="197">
        <f t="shared" si="293"/>
        <v>137.1875</v>
      </c>
      <c r="AS384" s="197">
        <f t="shared" si="294"/>
        <v>15.243055555555555</v>
      </c>
      <c r="AT384" s="197">
        <f t="shared" si="272"/>
        <v>0</v>
      </c>
      <c r="AU384" s="204">
        <f t="shared" si="273"/>
        <v>0</v>
      </c>
      <c r="AV384" s="197">
        <f t="shared" si="295"/>
        <v>0</v>
      </c>
      <c r="AX384" s="169" t="s">
        <v>347</v>
      </c>
      <c r="AY384" s="205">
        <v>79</v>
      </c>
      <c r="AZ384" s="196" t="s">
        <v>2</v>
      </c>
      <c r="BA384" s="169">
        <v>13.17</v>
      </c>
      <c r="BB384" s="197">
        <v>2</v>
      </c>
      <c r="BC384" s="197">
        <v>3</v>
      </c>
      <c r="BD384" s="197">
        <f t="shared" si="278"/>
        <v>5</v>
      </c>
    </row>
    <row r="385" spans="1:56" s="197" customFormat="1" ht="27" hidden="1" customHeight="1" thickTop="1" thickBot="1">
      <c r="A385" s="169"/>
      <c r="B385" s="205"/>
      <c r="C385" s="196" t="s">
        <v>3</v>
      </c>
      <c r="D385" s="197" t="s">
        <v>256</v>
      </c>
      <c r="E385" s="188">
        <f t="shared" si="280"/>
        <v>10</v>
      </c>
      <c r="F385" s="188">
        <f t="shared" si="281"/>
        <v>3</v>
      </c>
      <c r="G385" s="197">
        <f t="shared" si="276"/>
        <v>13.67</v>
      </c>
      <c r="H385" s="198">
        <f t="shared" si="282"/>
        <v>0</v>
      </c>
      <c r="I385" s="199">
        <f t="shared" si="254"/>
        <v>44</v>
      </c>
      <c r="J385" s="200">
        <f t="shared" si="255"/>
        <v>10</v>
      </c>
      <c r="K385" s="192">
        <f t="shared" si="283"/>
        <v>440</v>
      </c>
      <c r="L385" s="213">
        <v>15</v>
      </c>
      <c r="M385" s="201">
        <f t="shared" si="268"/>
        <v>455</v>
      </c>
      <c r="N385" s="169">
        <v>12</v>
      </c>
      <c r="O385" s="197">
        <v>0</v>
      </c>
      <c r="P385" s="157">
        <v>0.25</v>
      </c>
      <c r="Q385" s="157">
        <f t="shared" si="279"/>
        <v>0.25</v>
      </c>
      <c r="R385" s="197">
        <f t="shared" si="256"/>
        <v>10</v>
      </c>
      <c r="S385" s="197">
        <f t="shared" si="262"/>
        <v>0</v>
      </c>
      <c r="T385" s="157">
        <f t="shared" si="284"/>
        <v>10.25</v>
      </c>
      <c r="U385" s="197">
        <f t="shared" si="285"/>
        <v>123</v>
      </c>
      <c r="V385" s="197">
        <f t="shared" si="257"/>
        <v>44</v>
      </c>
      <c r="W385" s="197">
        <f t="shared" si="286"/>
        <v>13.67</v>
      </c>
      <c r="X385" s="158">
        <f t="shared" si="270"/>
        <v>0</v>
      </c>
      <c r="Y385" s="158">
        <v>15</v>
      </c>
      <c r="Z385" s="158">
        <f t="shared" si="258"/>
        <v>440</v>
      </c>
      <c r="AA385" s="158">
        <f t="shared" si="287"/>
        <v>455</v>
      </c>
      <c r="AE385" s="202"/>
      <c r="AF385" s="203"/>
      <c r="AJ385" s="157">
        <f t="shared" si="265"/>
        <v>10</v>
      </c>
      <c r="AK385" s="157">
        <f t="shared" si="288"/>
        <v>0.25</v>
      </c>
      <c r="AL385" s="197">
        <f t="shared" si="275"/>
        <v>3</v>
      </c>
      <c r="AN385" s="197">
        <f t="shared" si="289"/>
        <v>12</v>
      </c>
      <c r="AO385" s="197">
        <f t="shared" si="290"/>
        <v>120</v>
      </c>
      <c r="AP385" s="197">
        <f t="shared" si="291"/>
        <v>0.25</v>
      </c>
      <c r="AQ385" s="197">
        <f t="shared" si="292"/>
        <v>3</v>
      </c>
      <c r="AR385" s="197">
        <f t="shared" si="293"/>
        <v>123</v>
      </c>
      <c r="AS385" s="197">
        <f t="shared" si="294"/>
        <v>13.666666666666666</v>
      </c>
      <c r="AT385" s="197">
        <f t="shared" si="272"/>
        <v>0</v>
      </c>
      <c r="AU385" s="204">
        <f t="shared" si="273"/>
        <v>0</v>
      </c>
      <c r="AV385" s="197">
        <f t="shared" si="295"/>
        <v>0</v>
      </c>
      <c r="AX385" s="169" t="s">
        <v>348</v>
      </c>
      <c r="AY385" s="205">
        <v>46.2</v>
      </c>
      <c r="AZ385" s="196" t="s">
        <v>3</v>
      </c>
      <c r="BA385" s="169">
        <v>12</v>
      </c>
      <c r="BB385" s="197">
        <v>0</v>
      </c>
      <c r="BC385" s="197">
        <v>3</v>
      </c>
      <c r="BD385" s="197">
        <f t="shared" si="278"/>
        <v>3</v>
      </c>
    </row>
    <row r="386" spans="1:56" s="197" customFormat="1" ht="27" hidden="1" customHeight="1" thickTop="1" thickBot="1">
      <c r="A386" s="169"/>
      <c r="B386" s="205"/>
      <c r="C386" s="196" t="s">
        <v>2</v>
      </c>
      <c r="D386" s="197" t="s">
        <v>256</v>
      </c>
      <c r="E386" s="188">
        <f t="shared" si="280"/>
        <v>10</v>
      </c>
      <c r="F386" s="188">
        <f t="shared" si="281"/>
        <v>3</v>
      </c>
      <c r="G386" s="197">
        <f t="shared" si="276"/>
        <v>15</v>
      </c>
      <c r="H386" s="198">
        <f t="shared" si="282"/>
        <v>0</v>
      </c>
      <c r="I386" s="199">
        <f t="shared" si="254"/>
        <v>44</v>
      </c>
      <c r="J386" s="200">
        <f t="shared" si="255"/>
        <v>10</v>
      </c>
      <c r="K386" s="192">
        <f t="shared" si="283"/>
        <v>440</v>
      </c>
      <c r="L386" s="213">
        <v>15</v>
      </c>
      <c r="M386" s="201">
        <f t="shared" si="268"/>
        <v>455</v>
      </c>
      <c r="N386" s="169">
        <v>13.17</v>
      </c>
      <c r="O386" s="197">
        <v>0</v>
      </c>
      <c r="P386" s="157">
        <v>0.25</v>
      </c>
      <c r="Q386" s="157">
        <f t="shared" si="279"/>
        <v>0.25</v>
      </c>
      <c r="R386" s="197">
        <f t="shared" si="256"/>
        <v>10</v>
      </c>
      <c r="S386" s="197">
        <f t="shared" si="262"/>
        <v>0</v>
      </c>
      <c r="T386" s="157">
        <f t="shared" si="284"/>
        <v>10.25</v>
      </c>
      <c r="U386" s="197">
        <f t="shared" si="285"/>
        <v>134.99250000000001</v>
      </c>
      <c r="V386" s="197">
        <f t="shared" si="257"/>
        <v>44</v>
      </c>
      <c r="W386" s="197">
        <f t="shared" si="286"/>
        <v>15</v>
      </c>
      <c r="X386" s="158">
        <f t="shared" si="270"/>
        <v>0</v>
      </c>
      <c r="Y386" s="158">
        <v>15</v>
      </c>
      <c r="Z386" s="158">
        <f t="shared" si="258"/>
        <v>440</v>
      </c>
      <c r="AA386" s="158">
        <f t="shared" si="287"/>
        <v>455</v>
      </c>
      <c r="AE386" s="202"/>
      <c r="AF386" s="203"/>
      <c r="AJ386" s="157">
        <f t="shared" si="265"/>
        <v>10</v>
      </c>
      <c r="AK386" s="157">
        <f t="shared" si="288"/>
        <v>0.25</v>
      </c>
      <c r="AL386" s="197">
        <f t="shared" si="275"/>
        <v>3</v>
      </c>
      <c r="AN386" s="197">
        <f t="shared" si="289"/>
        <v>13.17</v>
      </c>
      <c r="AO386" s="197">
        <f t="shared" si="290"/>
        <v>131.69999999999999</v>
      </c>
      <c r="AP386" s="197">
        <f t="shared" si="291"/>
        <v>0.25</v>
      </c>
      <c r="AQ386" s="197">
        <f t="shared" si="292"/>
        <v>3.2925</v>
      </c>
      <c r="AR386" s="197">
        <f t="shared" si="293"/>
        <v>134.99249999999998</v>
      </c>
      <c r="AS386" s="197">
        <f t="shared" si="294"/>
        <v>14.999166666666664</v>
      </c>
      <c r="AT386" s="197">
        <f t="shared" si="272"/>
        <v>0</v>
      </c>
      <c r="AU386" s="204">
        <f t="shared" si="273"/>
        <v>0</v>
      </c>
      <c r="AV386" s="197">
        <f t="shared" si="295"/>
        <v>0</v>
      </c>
      <c r="AX386" s="169" t="s">
        <v>349</v>
      </c>
      <c r="AY386" s="205">
        <v>61.95</v>
      </c>
      <c r="AZ386" s="196" t="s">
        <v>2</v>
      </c>
      <c r="BA386" s="169">
        <v>13.17</v>
      </c>
      <c r="BB386" s="197">
        <v>0</v>
      </c>
      <c r="BC386" s="197">
        <v>3</v>
      </c>
      <c r="BD386" s="197">
        <f t="shared" si="278"/>
        <v>3</v>
      </c>
    </row>
    <row r="387" spans="1:56" s="197" customFormat="1" ht="27" hidden="1" customHeight="1" thickTop="1" thickBot="1">
      <c r="A387" s="169"/>
      <c r="B387" s="205"/>
      <c r="C387" s="196" t="s">
        <v>3</v>
      </c>
      <c r="D387" s="197" t="s">
        <v>256</v>
      </c>
      <c r="E387" s="188">
        <f t="shared" si="280"/>
        <v>10</v>
      </c>
      <c r="F387" s="188">
        <f t="shared" si="281"/>
        <v>5</v>
      </c>
      <c r="G387" s="197">
        <f t="shared" si="276"/>
        <v>13.89</v>
      </c>
      <c r="H387" s="198">
        <f t="shared" si="282"/>
        <v>0</v>
      </c>
      <c r="I387" s="199">
        <f t="shared" si="254"/>
        <v>44</v>
      </c>
      <c r="J387" s="200">
        <f t="shared" si="255"/>
        <v>10</v>
      </c>
      <c r="K387" s="192">
        <f t="shared" si="283"/>
        <v>440</v>
      </c>
      <c r="L387" s="213">
        <v>15</v>
      </c>
      <c r="M387" s="201">
        <f t="shared" si="268"/>
        <v>455</v>
      </c>
      <c r="N387" s="169">
        <v>12</v>
      </c>
      <c r="O387" s="197">
        <v>2</v>
      </c>
      <c r="P387" s="157">
        <v>0.25</v>
      </c>
      <c r="Q387" s="157">
        <f t="shared" si="279"/>
        <v>0.41666666666666663</v>
      </c>
      <c r="R387" s="197">
        <f t="shared" si="256"/>
        <v>10</v>
      </c>
      <c r="S387" s="197">
        <f t="shared" si="262"/>
        <v>0</v>
      </c>
      <c r="T387" s="157">
        <f t="shared" si="284"/>
        <v>10.416666666666666</v>
      </c>
      <c r="U387" s="197">
        <f t="shared" si="285"/>
        <v>125</v>
      </c>
      <c r="V387" s="197">
        <f t="shared" si="257"/>
        <v>44</v>
      </c>
      <c r="W387" s="197">
        <f t="shared" si="286"/>
        <v>13.89</v>
      </c>
      <c r="X387" s="158">
        <f t="shared" si="270"/>
        <v>0</v>
      </c>
      <c r="Y387" s="158">
        <v>15</v>
      </c>
      <c r="Z387" s="158">
        <f t="shared" si="258"/>
        <v>440</v>
      </c>
      <c r="AA387" s="158">
        <f t="shared" si="287"/>
        <v>455</v>
      </c>
      <c r="AE387" s="202"/>
      <c r="AF387" s="203"/>
      <c r="AJ387" s="157">
        <f t="shared" si="265"/>
        <v>10</v>
      </c>
      <c r="AK387" s="157">
        <f t="shared" si="288"/>
        <v>0.41666666666666607</v>
      </c>
      <c r="AL387" s="197">
        <f t="shared" si="275"/>
        <v>5</v>
      </c>
      <c r="AN387" s="197">
        <f t="shared" si="289"/>
        <v>12</v>
      </c>
      <c r="AO387" s="197">
        <f t="shared" si="290"/>
        <v>120</v>
      </c>
      <c r="AP387" s="197">
        <f t="shared" si="291"/>
        <v>0.41666666666666669</v>
      </c>
      <c r="AQ387" s="197">
        <f t="shared" si="292"/>
        <v>5</v>
      </c>
      <c r="AR387" s="197">
        <f t="shared" si="293"/>
        <v>125</v>
      </c>
      <c r="AS387" s="197">
        <f t="shared" si="294"/>
        <v>13.888888888888889</v>
      </c>
      <c r="AT387" s="197">
        <f t="shared" si="272"/>
        <v>0</v>
      </c>
      <c r="AU387" s="204">
        <f t="shared" si="273"/>
        <v>0</v>
      </c>
      <c r="AV387" s="197">
        <f t="shared" si="295"/>
        <v>0</v>
      </c>
      <c r="AX387" s="169" t="s">
        <v>350</v>
      </c>
      <c r="AY387" s="205">
        <v>61.35</v>
      </c>
      <c r="AZ387" s="196" t="s">
        <v>3</v>
      </c>
      <c r="BA387" s="169">
        <v>12</v>
      </c>
      <c r="BB387" s="197">
        <v>2</v>
      </c>
      <c r="BC387" s="197">
        <v>3</v>
      </c>
      <c r="BD387" s="197">
        <f t="shared" si="278"/>
        <v>5</v>
      </c>
    </row>
    <row r="388" spans="1:56" s="197" customFormat="1" ht="27" hidden="1" customHeight="1" thickTop="1" thickBot="1">
      <c r="A388" s="169"/>
      <c r="B388" s="205"/>
      <c r="C388" s="196" t="s">
        <v>3</v>
      </c>
      <c r="D388" s="197" t="s">
        <v>256</v>
      </c>
      <c r="E388" s="188">
        <f t="shared" si="280"/>
        <v>10</v>
      </c>
      <c r="F388" s="188">
        <f t="shared" si="281"/>
        <v>8</v>
      </c>
      <c r="G388" s="197">
        <f t="shared" si="276"/>
        <v>14.23</v>
      </c>
      <c r="H388" s="198">
        <f t="shared" si="282"/>
        <v>0</v>
      </c>
      <c r="I388" s="199">
        <f t="shared" si="254"/>
        <v>44</v>
      </c>
      <c r="J388" s="200">
        <f t="shared" si="255"/>
        <v>10</v>
      </c>
      <c r="K388" s="192">
        <f t="shared" si="283"/>
        <v>440</v>
      </c>
      <c r="L388" s="213">
        <v>15</v>
      </c>
      <c r="M388" s="201">
        <f t="shared" si="268"/>
        <v>455</v>
      </c>
      <c r="N388" s="169">
        <v>12</v>
      </c>
      <c r="O388" s="197">
        <v>5</v>
      </c>
      <c r="P388" s="157">
        <v>0.25</v>
      </c>
      <c r="Q388" s="157">
        <f t="shared" si="279"/>
        <v>0.66666666666666674</v>
      </c>
      <c r="R388" s="197">
        <f t="shared" si="256"/>
        <v>10</v>
      </c>
      <c r="S388" s="197">
        <f t="shared" si="262"/>
        <v>0</v>
      </c>
      <c r="T388" s="157">
        <f t="shared" si="284"/>
        <v>10.666666666666666</v>
      </c>
      <c r="U388" s="197">
        <f t="shared" si="285"/>
        <v>128</v>
      </c>
      <c r="V388" s="197">
        <f t="shared" si="257"/>
        <v>44</v>
      </c>
      <c r="W388" s="197">
        <f t="shared" si="286"/>
        <v>14.22</v>
      </c>
      <c r="X388" s="158">
        <f t="shared" si="270"/>
        <v>0</v>
      </c>
      <c r="Y388" s="158">
        <v>15</v>
      </c>
      <c r="Z388" s="158">
        <f t="shared" si="258"/>
        <v>440</v>
      </c>
      <c r="AA388" s="158">
        <f t="shared" si="287"/>
        <v>455</v>
      </c>
      <c r="AE388" s="202"/>
      <c r="AF388" s="203"/>
      <c r="AJ388" s="157">
        <f t="shared" si="265"/>
        <v>10</v>
      </c>
      <c r="AK388" s="157">
        <f t="shared" si="288"/>
        <v>0.66666666666666607</v>
      </c>
      <c r="AL388" s="197">
        <f t="shared" si="275"/>
        <v>8</v>
      </c>
      <c r="AN388" s="197">
        <f t="shared" si="289"/>
        <v>12</v>
      </c>
      <c r="AO388" s="197">
        <f t="shared" si="290"/>
        <v>120</v>
      </c>
      <c r="AP388" s="197">
        <f t="shared" si="291"/>
        <v>0.66666666666666663</v>
      </c>
      <c r="AQ388" s="197">
        <f t="shared" si="292"/>
        <v>8</v>
      </c>
      <c r="AR388" s="197">
        <f t="shared" si="293"/>
        <v>128</v>
      </c>
      <c r="AS388" s="197">
        <f t="shared" si="294"/>
        <v>14.222222222222221</v>
      </c>
      <c r="AT388" s="197">
        <f t="shared" si="272"/>
        <v>0</v>
      </c>
      <c r="AU388" s="204">
        <f t="shared" si="273"/>
        <v>0</v>
      </c>
      <c r="AV388" s="197">
        <f t="shared" si="295"/>
        <v>0</v>
      </c>
      <c r="AX388" s="169" t="s">
        <v>351</v>
      </c>
      <c r="AY388" s="205">
        <v>110.05</v>
      </c>
      <c r="AZ388" s="196" t="s">
        <v>3</v>
      </c>
      <c r="BA388" s="169">
        <v>12</v>
      </c>
      <c r="BB388" s="197">
        <v>5</v>
      </c>
      <c r="BC388" s="197">
        <v>3</v>
      </c>
      <c r="BD388" s="197">
        <f t="shared" si="278"/>
        <v>8</v>
      </c>
    </row>
    <row r="389" spans="1:56" s="197" customFormat="1" ht="27" hidden="1" customHeight="1" thickTop="1" thickBot="1">
      <c r="A389" s="169"/>
      <c r="B389" s="205"/>
      <c r="C389" s="196">
        <v>13.17</v>
      </c>
      <c r="D389" s="197" t="s">
        <v>256</v>
      </c>
      <c r="E389" s="188">
        <f t="shared" si="280"/>
        <v>11</v>
      </c>
      <c r="F389" s="188">
        <f t="shared" si="281"/>
        <v>11</v>
      </c>
      <c r="G389" s="197">
        <f t="shared" si="276"/>
        <v>17.440000000000001</v>
      </c>
      <c r="H389" s="198">
        <f t="shared" si="282"/>
        <v>0</v>
      </c>
      <c r="I389" s="199">
        <f t="shared" si="254"/>
        <v>44</v>
      </c>
      <c r="J389" s="200">
        <f t="shared" si="255"/>
        <v>10</v>
      </c>
      <c r="K389" s="192">
        <f t="shared" si="283"/>
        <v>440</v>
      </c>
      <c r="L389" s="213">
        <v>15</v>
      </c>
      <c r="M389" s="201">
        <f t="shared" si="268"/>
        <v>455</v>
      </c>
      <c r="N389" s="169">
        <v>13.17</v>
      </c>
      <c r="O389" s="197">
        <v>20</v>
      </c>
      <c r="P389" s="157">
        <v>0.25</v>
      </c>
      <c r="Q389" s="157">
        <f t="shared" si="279"/>
        <v>1.9166666666666667</v>
      </c>
      <c r="R389" s="197">
        <f t="shared" si="256"/>
        <v>10</v>
      </c>
      <c r="S389" s="197">
        <f t="shared" si="262"/>
        <v>0</v>
      </c>
      <c r="T389" s="157">
        <f t="shared" si="284"/>
        <v>11.916666666666666</v>
      </c>
      <c r="U389" s="197">
        <f t="shared" si="285"/>
        <v>156.9425</v>
      </c>
      <c r="V389" s="197">
        <f t="shared" si="257"/>
        <v>44</v>
      </c>
      <c r="W389" s="197">
        <f t="shared" si="286"/>
        <v>17.440000000000001</v>
      </c>
      <c r="X389" s="158">
        <f t="shared" si="270"/>
        <v>0</v>
      </c>
      <c r="Y389" s="158">
        <v>15</v>
      </c>
      <c r="Z389" s="158">
        <f t="shared" si="258"/>
        <v>440</v>
      </c>
      <c r="AA389" s="158">
        <f t="shared" si="287"/>
        <v>455</v>
      </c>
      <c r="AE389" s="202"/>
      <c r="AF389" s="203"/>
      <c r="AJ389" s="157">
        <f t="shared" si="265"/>
        <v>11</v>
      </c>
      <c r="AK389" s="157">
        <f t="shared" si="288"/>
        <v>0.91666666666666607</v>
      </c>
      <c r="AL389" s="197">
        <f t="shared" si="275"/>
        <v>11</v>
      </c>
      <c r="AN389" s="197">
        <f t="shared" si="289"/>
        <v>13.17</v>
      </c>
      <c r="AO389" s="197">
        <f t="shared" si="290"/>
        <v>144.87</v>
      </c>
      <c r="AP389" s="197">
        <f t="shared" si="291"/>
        <v>0.91666666666666663</v>
      </c>
      <c r="AQ389" s="197">
        <f t="shared" si="292"/>
        <v>12.0725</v>
      </c>
      <c r="AR389" s="197">
        <f t="shared" si="293"/>
        <v>156.9425</v>
      </c>
      <c r="AS389" s="197">
        <f t="shared" si="294"/>
        <v>17.438055555555554</v>
      </c>
      <c r="AT389" s="197">
        <f t="shared" si="272"/>
        <v>0</v>
      </c>
      <c r="AU389" s="204">
        <f t="shared" si="273"/>
        <v>0</v>
      </c>
      <c r="AV389" s="197">
        <f t="shared" si="295"/>
        <v>0</v>
      </c>
      <c r="AX389" s="169" t="s">
        <v>352</v>
      </c>
      <c r="AY389" s="205">
        <v>103.1</v>
      </c>
      <c r="AZ389" s="196">
        <v>13.17</v>
      </c>
      <c r="BA389" s="169">
        <v>13.17</v>
      </c>
      <c r="BB389" s="197">
        <v>20</v>
      </c>
      <c r="BC389" s="197">
        <v>3</v>
      </c>
      <c r="BD389" s="197">
        <f t="shared" si="278"/>
        <v>23</v>
      </c>
    </row>
    <row r="390" spans="1:56" s="197" customFormat="1" ht="27" hidden="1" customHeight="1" thickTop="1" thickBot="1">
      <c r="A390" s="169"/>
      <c r="B390" s="205"/>
      <c r="C390" s="196">
        <v>13.17</v>
      </c>
      <c r="D390" s="197" t="s">
        <v>256</v>
      </c>
      <c r="E390" s="188">
        <f t="shared" si="280"/>
        <v>10</v>
      </c>
      <c r="F390" s="188">
        <f t="shared" si="281"/>
        <v>3</v>
      </c>
      <c r="G390" s="197">
        <f t="shared" si="276"/>
        <v>15</v>
      </c>
      <c r="H390" s="198">
        <f t="shared" si="282"/>
        <v>0</v>
      </c>
      <c r="I390" s="199">
        <f t="shared" si="254"/>
        <v>44</v>
      </c>
      <c r="J390" s="200">
        <f t="shared" si="255"/>
        <v>10</v>
      </c>
      <c r="K390" s="192">
        <f t="shared" si="283"/>
        <v>440</v>
      </c>
      <c r="L390" s="213">
        <v>15</v>
      </c>
      <c r="M390" s="201">
        <f t="shared" si="268"/>
        <v>455</v>
      </c>
      <c r="N390" s="169">
        <v>13.17</v>
      </c>
      <c r="O390" s="197">
        <v>0</v>
      </c>
      <c r="P390" s="157">
        <v>0.25</v>
      </c>
      <c r="Q390" s="157">
        <f t="shared" si="279"/>
        <v>0.25</v>
      </c>
      <c r="R390" s="197">
        <f t="shared" si="256"/>
        <v>10</v>
      </c>
      <c r="S390" s="197">
        <f t="shared" si="262"/>
        <v>0</v>
      </c>
      <c r="T390" s="157">
        <f t="shared" si="284"/>
        <v>10.25</v>
      </c>
      <c r="U390" s="197">
        <f t="shared" si="285"/>
        <v>134.99250000000001</v>
      </c>
      <c r="V390" s="197">
        <f t="shared" si="257"/>
        <v>44</v>
      </c>
      <c r="W390" s="197">
        <f t="shared" si="286"/>
        <v>15</v>
      </c>
      <c r="X390" s="158">
        <f t="shared" si="270"/>
        <v>0</v>
      </c>
      <c r="Y390" s="158">
        <v>15</v>
      </c>
      <c r="Z390" s="158">
        <f t="shared" si="258"/>
        <v>440</v>
      </c>
      <c r="AA390" s="158">
        <f t="shared" si="287"/>
        <v>455</v>
      </c>
      <c r="AE390" s="202"/>
      <c r="AF390" s="203"/>
      <c r="AJ390" s="157">
        <f t="shared" si="265"/>
        <v>10</v>
      </c>
      <c r="AK390" s="157">
        <f t="shared" si="288"/>
        <v>0.25</v>
      </c>
      <c r="AL390" s="197">
        <f t="shared" si="275"/>
        <v>3</v>
      </c>
      <c r="AN390" s="197">
        <f t="shared" si="289"/>
        <v>13.17</v>
      </c>
      <c r="AO390" s="197">
        <f t="shared" si="290"/>
        <v>131.69999999999999</v>
      </c>
      <c r="AP390" s="197">
        <f t="shared" si="291"/>
        <v>0.25</v>
      </c>
      <c r="AQ390" s="197">
        <f t="shared" si="292"/>
        <v>3.2925</v>
      </c>
      <c r="AR390" s="197">
        <f t="shared" si="293"/>
        <v>134.99249999999998</v>
      </c>
      <c r="AS390" s="197">
        <f t="shared" si="294"/>
        <v>14.999166666666664</v>
      </c>
      <c r="AT390" s="197">
        <f t="shared" si="272"/>
        <v>0</v>
      </c>
      <c r="AU390" s="204">
        <f t="shared" si="273"/>
        <v>0</v>
      </c>
      <c r="AV390" s="197">
        <f t="shared" si="295"/>
        <v>0</v>
      </c>
      <c r="AX390" s="169" t="s">
        <v>353</v>
      </c>
      <c r="AY390" s="205">
        <v>91.5</v>
      </c>
      <c r="AZ390" s="196">
        <v>13.17</v>
      </c>
      <c r="BA390" s="169">
        <v>13.17</v>
      </c>
      <c r="BB390" s="197">
        <v>0</v>
      </c>
      <c r="BC390" s="197">
        <v>3</v>
      </c>
      <c r="BD390" s="197">
        <f t="shared" si="278"/>
        <v>3</v>
      </c>
    </row>
    <row r="391" spans="1:56" s="197" customFormat="1" ht="27" hidden="1" customHeight="1" thickTop="1" thickBot="1">
      <c r="A391" s="169"/>
      <c r="B391" s="205"/>
      <c r="C391" s="196">
        <v>13.17</v>
      </c>
      <c r="D391" s="197" t="s">
        <v>256</v>
      </c>
      <c r="E391" s="188">
        <f t="shared" si="280"/>
        <v>10</v>
      </c>
      <c r="F391" s="188">
        <f t="shared" si="281"/>
        <v>3</v>
      </c>
      <c r="G391" s="197">
        <f t="shared" si="276"/>
        <v>15</v>
      </c>
      <c r="H391" s="198">
        <f t="shared" si="282"/>
        <v>0</v>
      </c>
      <c r="I391" s="199">
        <f t="shared" si="254"/>
        <v>44</v>
      </c>
      <c r="J391" s="200">
        <f t="shared" si="255"/>
        <v>10</v>
      </c>
      <c r="K391" s="192">
        <f t="shared" si="283"/>
        <v>440</v>
      </c>
      <c r="L391" s="213">
        <v>15</v>
      </c>
      <c r="M391" s="201">
        <f t="shared" si="268"/>
        <v>455</v>
      </c>
      <c r="N391" s="169">
        <v>13.17</v>
      </c>
      <c r="O391" s="197">
        <v>0</v>
      </c>
      <c r="P391" s="157">
        <v>0.25</v>
      </c>
      <c r="Q391" s="157">
        <f t="shared" si="279"/>
        <v>0.25</v>
      </c>
      <c r="R391" s="197">
        <f t="shared" si="256"/>
        <v>10</v>
      </c>
      <c r="S391" s="197">
        <f t="shared" si="262"/>
        <v>0</v>
      </c>
      <c r="T391" s="157">
        <f t="shared" si="284"/>
        <v>10.25</v>
      </c>
      <c r="U391" s="197">
        <f t="shared" si="285"/>
        <v>134.99250000000001</v>
      </c>
      <c r="V391" s="197">
        <f t="shared" si="257"/>
        <v>44</v>
      </c>
      <c r="W391" s="197">
        <f t="shared" si="286"/>
        <v>15</v>
      </c>
      <c r="X391" s="158">
        <f t="shared" si="270"/>
        <v>0</v>
      </c>
      <c r="Y391" s="158">
        <v>15</v>
      </c>
      <c r="Z391" s="158">
        <f t="shared" si="258"/>
        <v>440</v>
      </c>
      <c r="AA391" s="158">
        <f t="shared" si="287"/>
        <v>455</v>
      </c>
      <c r="AE391" s="202"/>
      <c r="AF391" s="203"/>
      <c r="AJ391" s="157">
        <f t="shared" si="265"/>
        <v>10</v>
      </c>
      <c r="AK391" s="157">
        <f t="shared" si="288"/>
        <v>0.25</v>
      </c>
      <c r="AL391" s="197">
        <f t="shared" si="275"/>
        <v>3</v>
      </c>
      <c r="AN391" s="197">
        <f t="shared" si="289"/>
        <v>13.17</v>
      </c>
      <c r="AO391" s="197">
        <f t="shared" si="290"/>
        <v>131.69999999999999</v>
      </c>
      <c r="AP391" s="197">
        <f t="shared" si="291"/>
        <v>0.25</v>
      </c>
      <c r="AQ391" s="197">
        <f t="shared" si="292"/>
        <v>3.2925</v>
      </c>
      <c r="AR391" s="197">
        <f t="shared" si="293"/>
        <v>134.99249999999998</v>
      </c>
      <c r="AS391" s="197">
        <f t="shared" si="294"/>
        <v>14.999166666666664</v>
      </c>
      <c r="AT391" s="197">
        <f t="shared" si="272"/>
        <v>0</v>
      </c>
      <c r="AU391" s="204">
        <f t="shared" si="273"/>
        <v>0</v>
      </c>
      <c r="AV391" s="197">
        <f t="shared" si="295"/>
        <v>0</v>
      </c>
      <c r="AX391" s="169" t="s">
        <v>354</v>
      </c>
      <c r="AY391" s="205">
        <v>46.2</v>
      </c>
      <c r="AZ391" s="196">
        <v>13.17</v>
      </c>
      <c r="BA391" s="169">
        <v>13.17</v>
      </c>
      <c r="BB391" s="197">
        <v>0</v>
      </c>
      <c r="BC391" s="197">
        <v>3</v>
      </c>
      <c r="BD391" s="197">
        <f t="shared" si="278"/>
        <v>3</v>
      </c>
    </row>
    <row r="392" spans="1:56" s="197" customFormat="1" ht="27" hidden="1" customHeight="1" thickTop="1" thickBot="1">
      <c r="A392" s="169"/>
      <c r="B392" s="205"/>
      <c r="C392" s="196" t="s">
        <v>3</v>
      </c>
      <c r="D392" s="197" t="s">
        <v>256</v>
      </c>
      <c r="E392" s="188">
        <f t="shared" si="280"/>
        <v>10</v>
      </c>
      <c r="F392" s="188">
        <f t="shared" si="281"/>
        <v>4</v>
      </c>
      <c r="G392" s="197">
        <f t="shared" si="276"/>
        <v>13.78</v>
      </c>
      <c r="H392" s="198">
        <f t="shared" si="282"/>
        <v>0</v>
      </c>
      <c r="I392" s="199">
        <f t="shared" si="254"/>
        <v>44</v>
      </c>
      <c r="J392" s="200">
        <f t="shared" si="255"/>
        <v>10</v>
      </c>
      <c r="K392" s="192">
        <f t="shared" si="283"/>
        <v>440</v>
      </c>
      <c r="L392" s="213">
        <v>15</v>
      </c>
      <c r="M392" s="201">
        <f t="shared" si="268"/>
        <v>455</v>
      </c>
      <c r="N392" s="169">
        <v>12</v>
      </c>
      <c r="O392" s="197">
        <v>1</v>
      </c>
      <c r="P392" s="157">
        <v>0.25</v>
      </c>
      <c r="Q392" s="157">
        <f t="shared" si="279"/>
        <v>0.33333333333333331</v>
      </c>
      <c r="R392" s="197">
        <f t="shared" si="256"/>
        <v>10</v>
      </c>
      <c r="S392" s="197">
        <f t="shared" si="262"/>
        <v>0</v>
      </c>
      <c r="T392" s="157">
        <f t="shared" si="284"/>
        <v>10.333333333333334</v>
      </c>
      <c r="U392" s="197">
        <f t="shared" si="285"/>
        <v>124</v>
      </c>
      <c r="V392" s="197">
        <f t="shared" si="257"/>
        <v>44</v>
      </c>
      <c r="W392" s="197">
        <f t="shared" si="286"/>
        <v>13.78</v>
      </c>
      <c r="X392" s="158">
        <f t="shared" si="270"/>
        <v>0</v>
      </c>
      <c r="Y392" s="158">
        <v>15</v>
      </c>
      <c r="Z392" s="158">
        <f t="shared" si="258"/>
        <v>440</v>
      </c>
      <c r="AA392" s="158">
        <f t="shared" si="287"/>
        <v>455</v>
      </c>
      <c r="AE392" s="202"/>
      <c r="AF392" s="203"/>
      <c r="AJ392" s="157">
        <f t="shared" si="265"/>
        <v>10</v>
      </c>
      <c r="AK392" s="157">
        <f t="shared" si="288"/>
        <v>0.33333333333333393</v>
      </c>
      <c r="AL392" s="197">
        <f t="shared" si="275"/>
        <v>4</v>
      </c>
      <c r="AN392" s="197">
        <f t="shared" si="289"/>
        <v>12</v>
      </c>
      <c r="AO392" s="197">
        <f t="shared" si="290"/>
        <v>120</v>
      </c>
      <c r="AP392" s="197">
        <f t="shared" si="291"/>
        <v>0.33333333333333331</v>
      </c>
      <c r="AQ392" s="197">
        <f t="shared" si="292"/>
        <v>4</v>
      </c>
      <c r="AR392" s="197">
        <f t="shared" si="293"/>
        <v>124</v>
      </c>
      <c r="AS392" s="197">
        <f t="shared" si="294"/>
        <v>13.777777777777779</v>
      </c>
      <c r="AT392" s="197">
        <f t="shared" si="272"/>
        <v>0</v>
      </c>
      <c r="AU392" s="204">
        <f t="shared" si="273"/>
        <v>0</v>
      </c>
      <c r="AV392" s="197">
        <f t="shared" si="295"/>
        <v>0</v>
      </c>
      <c r="AX392" s="169" t="s">
        <v>355</v>
      </c>
      <c r="AY392" s="205">
        <v>67.150000000000006</v>
      </c>
      <c r="AZ392" s="196" t="s">
        <v>3</v>
      </c>
      <c r="BA392" s="169">
        <v>12</v>
      </c>
      <c r="BB392" s="197">
        <v>1</v>
      </c>
      <c r="BC392" s="197">
        <v>3</v>
      </c>
      <c r="BD392" s="197">
        <f t="shared" si="278"/>
        <v>4</v>
      </c>
    </row>
    <row r="393" spans="1:56" s="197" customFormat="1" ht="27" hidden="1" customHeight="1" thickTop="1" thickBot="1">
      <c r="A393" s="169"/>
      <c r="B393" s="205"/>
      <c r="C393" s="196">
        <v>13.17</v>
      </c>
      <c r="D393" s="197" t="s">
        <v>256</v>
      </c>
      <c r="E393" s="188">
        <f t="shared" si="280"/>
        <v>11</v>
      </c>
      <c r="F393" s="188">
        <f t="shared" si="281"/>
        <v>0</v>
      </c>
      <c r="G393" s="197">
        <f t="shared" si="276"/>
        <v>16.100000000000001</v>
      </c>
      <c r="H393" s="198">
        <f t="shared" si="282"/>
        <v>0</v>
      </c>
      <c r="I393" s="199">
        <f t="shared" si="254"/>
        <v>44</v>
      </c>
      <c r="J393" s="200">
        <f t="shared" si="255"/>
        <v>10</v>
      </c>
      <c r="K393" s="192">
        <f t="shared" si="283"/>
        <v>440</v>
      </c>
      <c r="L393" s="213">
        <v>15</v>
      </c>
      <c r="M393" s="201">
        <f t="shared" si="268"/>
        <v>455</v>
      </c>
      <c r="N393" s="169">
        <v>13.17</v>
      </c>
      <c r="O393" s="197">
        <v>9</v>
      </c>
      <c r="P393" s="157">
        <v>0.25</v>
      </c>
      <c r="Q393" s="157">
        <f t="shared" si="279"/>
        <v>1</v>
      </c>
      <c r="R393" s="197">
        <f t="shared" si="256"/>
        <v>10</v>
      </c>
      <c r="S393" s="197">
        <f t="shared" si="262"/>
        <v>0</v>
      </c>
      <c r="T393" s="157">
        <f t="shared" si="284"/>
        <v>11</v>
      </c>
      <c r="U393" s="197">
        <f t="shared" si="285"/>
        <v>144.87</v>
      </c>
      <c r="V393" s="197">
        <f t="shared" si="257"/>
        <v>44</v>
      </c>
      <c r="W393" s="197">
        <f t="shared" si="286"/>
        <v>16.100000000000001</v>
      </c>
      <c r="X393" s="158">
        <f t="shared" si="270"/>
        <v>0</v>
      </c>
      <c r="Y393" s="158">
        <v>15</v>
      </c>
      <c r="Z393" s="158">
        <f t="shared" si="258"/>
        <v>440</v>
      </c>
      <c r="AA393" s="158">
        <f t="shared" si="287"/>
        <v>455</v>
      </c>
      <c r="AE393" s="202"/>
      <c r="AF393" s="203"/>
      <c r="AJ393" s="157">
        <f t="shared" si="265"/>
        <v>11</v>
      </c>
      <c r="AK393" s="157">
        <f t="shared" si="288"/>
        <v>0</v>
      </c>
      <c r="AL393" s="197">
        <f t="shared" si="275"/>
        <v>0</v>
      </c>
      <c r="AN393" s="197">
        <f t="shared" si="289"/>
        <v>13.17</v>
      </c>
      <c r="AO393" s="197">
        <f t="shared" si="290"/>
        <v>144.87</v>
      </c>
      <c r="AP393" s="197">
        <f t="shared" si="291"/>
        <v>0</v>
      </c>
      <c r="AQ393" s="197">
        <f t="shared" si="292"/>
        <v>0</v>
      </c>
      <c r="AR393" s="197">
        <f t="shared" si="293"/>
        <v>144.87</v>
      </c>
      <c r="AS393" s="197">
        <f t="shared" si="294"/>
        <v>16.096666666666668</v>
      </c>
      <c r="AT393" s="197">
        <f t="shared" si="272"/>
        <v>0</v>
      </c>
      <c r="AU393" s="204">
        <f t="shared" si="273"/>
        <v>0</v>
      </c>
      <c r="AV393" s="197">
        <f t="shared" si="295"/>
        <v>0</v>
      </c>
      <c r="AX393" s="169" t="s">
        <v>356</v>
      </c>
      <c r="AY393" s="205">
        <v>81.900000000000006</v>
      </c>
      <c r="AZ393" s="196">
        <v>13.17</v>
      </c>
      <c r="BA393" s="169">
        <v>13.17</v>
      </c>
      <c r="BB393" s="197">
        <v>9</v>
      </c>
      <c r="BC393" s="197">
        <v>3</v>
      </c>
      <c r="BD393" s="197">
        <f t="shared" si="278"/>
        <v>12</v>
      </c>
    </row>
    <row r="394" spans="1:56" s="197" customFormat="1" ht="27" hidden="1" customHeight="1" thickTop="1" thickBot="1">
      <c r="A394" s="169"/>
      <c r="B394" s="205"/>
      <c r="C394" s="196" t="s">
        <v>3</v>
      </c>
      <c r="D394" s="197" t="s">
        <v>256</v>
      </c>
      <c r="E394" s="188">
        <f t="shared" si="280"/>
        <v>10</v>
      </c>
      <c r="F394" s="188">
        <f t="shared" si="281"/>
        <v>6</v>
      </c>
      <c r="G394" s="197">
        <f t="shared" si="276"/>
        <v>14</v>
      </c>
      <c r="H394" s="198">
        <f t="shared" si="282"/>
        <v>0</v>
      </c>
      <c r="I394" s="199">
        <f t="shared" si="254"/>
        <v>44</v>
      </c>
      <c r="J394" s="200">
        <f t="shared" si="255"/>
        <v>10</v>
      </c>
      <c r="K394" s="192">
        <f t="shared" si="283"/>
        <v>440</v>
      </c>
      <c r="L394" s="213">
        <v>15</v>
      </c>
      <c r="M394" s="201">
        <f t="shared" si="268"/>
        <v>455</v>
      </c>
      <c r="N394" s="169">
        <v>12</v>
      </c>
      <c r="O394" s="197">
        <v>3</v>
      </c>
      <c r="P394" s="157">
        <v>0.25</v>
      </c>
      <c r="Q394" s="157">
        <f t="shared" si="279"/>
        <v>0.5</v>
      </c>
      <c r="R394" s="197">
        <f t="shared" si="256"/>
        <v>10</v>
      </c>
      <c r="S394" s="197">
        <f t="shared" si="262"/>
        <v>0</v>
      </c>
      <c r="T394" s="157">
        <f t="shared" si="284"/>
        <v>10.5</v>
      </c>
      <c r="U394" s="197">
        <f t="shared" si="285"/>
        <v>126</v>
      </c>
      <c r="V394" s="197">
        <f t="shared" si="257"/>
        <v>44</v>
      </c>
      <c r="W394" s="197">
        <f t="shared" si="286"/>
        <v>14</v>
      </c>
      <c r="X394" s="158">
        <f t="shared" si="270"/>
        <v>0</v>
      </c>
      <c r="Y394" s="158">
        <v>15</v>
      </c>
      <c r="Z394" s="158">
        <f t="shared" si="258"/>
        <v>440</v>
      </c>
      <c r="AA394" s="158">
        <f t="shared" si="287"/>
        <v>455</v>
      </c>
      <c r="AE394" s="202"/>
      <c r="AF394" s="203"/>
      <c r="AJ394" s="157">
        <f t="shared" si="265"/>
        <v>10</v>
      </c>
      <c r="AK394" s="157">
        <f t="shared" si="288"/>
        <v>0.5</v>
      </c>
      <c r="AL394" s="197">
        <f t="shared" si="275"/>
        <v>6</v>
      </c>
      <c r="AN394" s="197">
        <f t="shared" si="289"/>
        <v>12</v>
      </c>
      <c r="AO394" s="197">
        <f t="shared" si="290"/>
        <v>120</v>
      </c>
      <c r="AP394" s="197">
        <f t="shared" si="291"/>
        <v>0.5</v>
      </c>
      <c r="AQ394" s="197">
        <f t="shared" si="292"/>
        <v>6</v>
      </c>
      <c r="AR394" s="197">
        <f t="shared" si="293"/>
        <v>126</v>
      </c>
      <c r="AS394" s="197">
        <f t="shared" si="294"/>
        <v>14</v>
      </c>
      <c r="AT394" s="197">
        <f t="shared" si="272"/>
        <v>0</v>
      </c>
      <c r="AU394" s="204">
        <f t="shared" si="273"/>
        <v>0</v>
      </c>
      <c r="AV394" s="197">
        <f t="shared" si="295"/>
        <v>0</v>
      </c>
      <c r="AX394" s="169" t="s">
        <v>357</v>
      </c>
      <c r="AY394" s="205">
        <v>69</v>
      </c>
      <c r="AZ394" s="196" t="s">
        <v>3</v>
      </c>
      <c r="BA394" s="169">
        <v>12</v>
      </c>
      <c r="BB394" s="197">
        <v>3</v>
      </c>
      <c r="BC394" s="197">
        <v>3</v>
      </c>
      <c r="BD394" s="197">
        <f t="shared" si="278"/>
        <v>6</v>
      </c>
    </row>
    <row r="395" spans="1:56" s="197" customFormat="1" ht="27" hidden="1" customHeight="1" thickTop="1" thickBot="1">
      <c r="A395" s="169"/>
      <c r="B395" s="205"/>
      <c r="C395" s="196" t="s">
        <v>3</v>
      </c>
      <c r="D395" s="197" t="s">
        <v>256</v>
      </c>
      <c r="E395" s="188">
        <f t="shared" si="280"/>
        <v>10</v>
      </c>
      <c r="F395" s="188">
        <f t="shared" si="281"/>
        <v>3</v>
      </c>
      <c r="G395" s="197">
        <f t="shared" si="276"/>
        <v>13.67</v>
      </c>
      <c r="H395" s="198">
        <f t="shared" si="282"/>
        <v>0</v>
      </c>
      <c r="I395" s="199">
        <f t="shared" si="254"/>
        <v>44</v>
      </c>
      <c r="J395" s="200">
        <f t="shared" si="255"/>
        <v>10</v>
      </c>
      <c r="K395" s="192">
        <f t="shared" si="283"/>
        <v>440</v>
      </c>
      <c r="L395" s="213">
        <v>15</v>
      </c>
      <c r="M395" s="201">
        <f t="shared" si="268"/>
        <v>455</v>
      </c>
      <c r="N395" s="169">
        <v>12</v>
      </c>
      <c r="O395" s="197">
        <v>0</v>
      </c>
      <c r="P395" s="157">
        <v>0.25</v>
      </c>
      <c r="Q395" s="157">
        <f t="shared" si="279"/>
        <v>0.25</v>
      </c>
      <c r="R395" s="197">
        <f t="shared" si="256"/>
        <v>10</v>
      </c>
      <c r="S395" s="197">
        <f t="shared" si="262"/>
        <v>0</v>
      </c>
      <c r="T395" s="157">
        <f t="shared" si="284"/>
        <v>10.25</v>
      </c>
      <c r="U395" s="197">
        <f t="shared" si="285"/>
        <v>123</v>
      </c>
      <c r="V395" s="197">
        <f t="shared" si="257"/>
        <v>44</v>
      </c>
      <c r="W395" s="197">
        <f t="shared" si="286"/>
        <v>13.67</v>
      </c>
      <c r="X395" s="158">
        <f t="shared" si="270"/>
        <v>0</v>
      </c>
      <c r="Y395" s="158">
        <v>15</v>
      </c>
      <c r="Z395" s="158">
        <f t="shared" si="258"/>
        <v>440</v>
      </c>
      <c r="AA395" s="158">
        <f t="shared" si="287"/>
        <v>455</v>
      </c>
      <c r="AE395" s="202"/>
      <c r="AF395" s="203"/>
      <c r="AJ395" s="157">
        <f t="shared" si="265"/>
        <v>10</v>
      </c>
      <c r="AK395" s="157">
        <f t="shared" si="288"/>
        <v>0.25</v>
      </c>
      <c r="AL395" s="197">
        <f t="shared" si="275"/>
        <v>3</v>
      </c>
      <c r="AN395" s="197">
        <f t="shared" si="289"/>
        <v>12</v>
      </c>
      <c r="AO395" s="197">
        <f t="shared" si="290"/>
        <v>120</v>
      </c>
      <c r="AP395" s="197">
        <f t="shared" si="291"/>
        <v>0.25</v>
      </c>
      <c r="AQ395" s="197">
        <f t="shared" si="292"/>
        <v>3</v>
      </c>
      <c r="AR395" s="197">
        <f t="shared" si="293"/>
        <v>123</v>
      </c>
      <c r="AS395" s="197">
        <f t="shared" si="294"/>
        <v>13.666666666666666</v>
      </c>
      <c r="AT395" s="197">
        <f t="shared" si="272"/>
        <v>0</v>
      </c>
      <c r="AU395" s="204">
        <f t="shared" si="273"/>
        <v>0</v>
      </c>
      <c r="AV395" s="197">
        <f t="shared" si="295"/>
        <v>0</v>
      </c>
      <c r="AX395" s="169" t="s">
        <v>358</v>
      </c>
      <c r="AY395" s="205">
        <v>86.8</v>
      </c>
      <c r="AZ395" s="196" t="s">
        <v>3</v>
      </c>
      <c r="BA395" s="169">
        <v>12</v>
      </c>
      <c r="BB395" s="197">
        <v>0</v>
      </c>
      <c r="BC395" s="197">
        <v>3</v>
      </c>
      <c r="BD395" s="197">
        <f t="shared" si="278"/>
        <v>3</v>
      </c>
    </row>
    <row r="396" spans="1:56" s="197" customFormat="1" ht="27" hidden="1" customHeight="1" thickTop="1" thickBot="1">
      <c r="A396" s="169"/>
      <c r="B396" s="205"/>
      <c r="C396" s="196">
        <v>13.17</v>
      </c>
      <c r="D396" s="197" t="s">
        <v>256</v>
      </c>
      <c r="E396" s="188">
        <f t="shared" si="280"/>
        <v>10</v>
      </c>
      <c r="F396" s="188">
        <f t="shared" si="281"/>
        <v>4</v>
      </c>
      <c r="G396" s="197">
        <f t="shared" si="276"/>
        <v>15.129999999999999</v>
      </c>
      <c r="H396" s="198">
        <f t="shared" si="282"/>
        <v>0</v>
      </c>
      <c r="I396" s="199">
        <f t="shared" si="254"/>
        <v>44</v>
      </c>
      <c r="J396" s="200">
        <f t="shared" si="255"/>
        <v>10</v>
      </c>
      <c r="K396" s="192">
        <f t="shared" si="283"/>
        <v>440</v>
      </c>
      <c r="L396" s="213">
        <v>15</v>
      </c>
      <c r="M396" s="201">
        <f t="shared" si="268"/>
        <v>455</v>
      </c>
      <c r="N396" s="169">
        <v>13.17</v>
      </c>
      <c r="O396" s="197">
        <v>1</v>
      </c>
      <c r="P396" s="157">
        <v>0.25</v>
      </c>
      <c r="Q396" s="157">
        <f t="shared" si="279"/>
        <v>0.33333333333333331</v>
      </c>
      <c r="R396" s="197">
        <f t="shared" si="256"/>
        <v>10</v>
      </c>
      <c r="S396" s="197">
        <f t="shared" si="262"/>
        <v>0</v>
      </c>
      <c r="T396" s="157">
        <f t="shared" si="284"/>
        <v>10.333333333333334</v>
      </c>
      <c r="U396" s="197">
        <f t="shared" si="285"/>
        <v>136.09</v>
      </c>
      <c r="V396" s="197">
        <f t="shared" si="257"/>
        <v>44</v>
      </c>
      <c r="W396" s="197">
        <f t="shared" si="286"/>
        <v>15.12</v>
      </c>
      <c r="X396" s="158">
        <f t="shared" si="270"/>
        <v>0</v>
      </c>
      <c r="Y396" s="158">
        <v>15</v>
      </c>
      <c r="Z396" s="158">
        <f t="shared" si="258"/>
        <v>440</v>
      </c>
      <c r="AA396" s="158">
        <f t="shared" si="287"/>
        <v>455</v>
      </c>
      <c r="AE396" s="202"/>
      <c r="AF396" s="203"/>
      <c r="AJ396" s="157">
        <f t="shared" si="265"/>
        <v>10</v>
      </c>
      <c r="AK396" s="157">
        <f t="shared" si="288"/>
        <v>0.33333333333333393</v>
      </c>
      <c r="AL396" s="197">
        <f t="shared" si="275"/>
        <v>4</v>
      </c>
      <c r="AN396" s="197">
        <f t="shared" si="289"/>
        <v>13.17</v>
      </c>
      <c r="AO396" s="197">
        <f t="shared" si="290"/>
        <v>131.69999999999999</v>
      </c>
      <c r="AP396" s="197">
        <f t="shared" si="291"/>
        <v>0.33333333333333331</v>
      </c>
      <c r="AQ396" s="197">
        <f t="shared" si="292"/>
        <v>4.3899999999999997</v>
      </c>
      <c r="AR396" s="197">
        <f t="shared" si="293"/>
        <v>136.08999999999997</v>
      </c>
      <c r="AS396" s="197">
        <f t="shared" si="294"/>
        <v>15.121111111111109</v>
      </c>
      <c r="AT396" s="197">
        <f t="shared" si="272"/>
        <v>0</v>
      </c>
      <c r="AU396" s="204">
        <f t="shared" si="273"/>
        <v>0</v>
      </c>
      <c r="AV396" s="197">
        <f t="shared" si="295"/>
        <v>0</v>
      </c>
      <c r="AX396" s="169" t="s">
        <v>359</v>
      </c>
      <c r="AY396" s="205">
        <v>86</v>
      </c>
      <c r="AZ396" s="196">
        <v>13.17</v>
      </c>
      <c r="BA396" s="169">
        <v>13.17</v>
      </c>
      <c r="BB396" s="197">
        <v>1</v>
      </c>
      <c r="BC396" s="197">
        <v>3</v>
      </c>
      <c r="BD396" s="197">
        <f t="shared" si="278"/>
        <v>4</v>
      </c>
    </row>
    <row r="397" spans="1:56" s="197" customFormat="1" ht="27" hidden="1" customHeight="1" thickTop="1" thickBot="1">
      <c r="A397" s="169"/>
      <c r="B397" s="205"/>
      <c r="C397" s="196">
        <v>13.17</v>
      </c>
      <c r="D397" s="197" t="s">
        <v>256</v>
      </c>
      <c r="E397" s="188">
        <f t="shared" si="280"/>
        <v>10</v>
      </c>
      <c r="F397" s="188">
        <f t="shared" si="281"/>
        <v>4</v>
      </c>
      <c r="G397" s="197">
        <f t="shared" si="276"/>
        <v>15.129999999999999</v>
      </c>
      <c r="H397" s="198">
        <f t="shared" si="282"/>
        <v>0</v>
      </c>
      <c r="I397" s="199">
        <f t="shared" si="254"/>
        <v>44</v>
      </c>
      <c r="J397" s="200">
        <f t="shared" si="255"/>
        <v>10</v>
      </c>
      <c r="K397" s="192">
        <f t="shared" si="283"/>
        <v>440</v>
      </c>
      <c r="L397" s="213">
        <v>15</v>
      </c>
      <c r="M397" s="201">
        <f t="shared" si="268"/>
        <v>455</v>
      </c>
      <c r="N397" s="169">
        <v>13.17</v>
      </c>
      <c r="O397" s="197">
        <v>1</v>
      </c>
      <c r="P397" s="157">
        <v>0.25</v>
      </c>
      <c r="Q397" s="157">
        <f t="shared" si="279"/>
        <v>0.33333333333333331</v>
      </c>
      <c r="R397" s="197">
        <f t="shared" si="256"/>
        <v>10</v>
      </c>
      <c r="S397" s="197">
        <f t="shared" si="262"/>
        <v>0</v>
      </c>
      <c r="T397" s="157">
        <f t="shared" si="284"/>
        <v>10.333333333333334</v>
      </c>
      <c r="U397" s="197">
        <f t="shared" si="285"/>
        <v>136.09</v>
      </c>
      <c r="V397" s="197">
        <f t="shared" si="257"/>
        <v>44</v>
      </c>
      <c r="W397" s="197">
        <f t="shared" si="286"/>
        <v>15.12</v>
      </c>
      <c r="X397" s="158">
        <f t="shared" si="270"/>
        <v>0</v>
      </c>
      <c r="Y397" s="158">
        <v>15</v>
      </c>
      <c r="Z397" s="158">
        <f t="shared" si="258"/>
        <v>440</v>
      </c>
      <c r="AA397" s="158">
        <f t="shared" si="287"/>
        <v>455</v>
      </c>
      <c r="AE397" s="202"/>
      <c r="AF397" s="203"/>
      <c r="AJ397" s="157">
        <f t="shared" si="265"/>
        <v>10</v>
      </c>
      <c r="AK397" s="157">
        <f t="shared" si="288"/>
        <v>0.33333333333333393</v>
      </c>
      <c r="AL397" s="197">
        <f t="shared" si="275"/>
        <v>4</v>
      </c>
      <c r="AN397" s="197">
        <f t="shared" si="289"/>
        <v>13.17</v>
      </c>
      <c r="AO397" s="197">
        <f t="shared" si="290"/>
        <v>131.69999999999999</v>
      </c>
      <c r="AP397" s="197">
        <f t="shared" si="291"/>
        <v>0.33333333333333331</v>
      </c>
      <c r="AQ397" s="197">
        <f t="shared" si="292"/>
        <v>4.3899999999999997</v>
      </c>
      <c r="AR397" s="197">
        <f t="shared" si="293"/>
        <v>136.08999999999997</v>
      </c>
      <c r="AS397" s="197">
        <f t="shared" si="294"/>
        <v>15.121111111111109</v>
      </c>
      <c r="AT397" s="197">
        <f t="shared" si="272"/>
        <v>0</v>
      </c>
      <c r="AU397" s="204">
        <f t="shared" si="273"/>
        <v>0</v>
      </c>
      <c r="AV397" s="197">
        <f t="shared" si="295"/>
        <v>0</v>
      </c>
      <c r="AX397" s="169" t="s">
        <v>360</v>
      </c>
      <c r="AY397" s="205">
        <v>80.95</v>
      </c>
      <c r="AZ397" s="196">
        <v>13.17</v>
      </c>
      <c r="BA397" s="169">
        <v>13.17</v>
      </c>
      <c r="BB397" s="197">
        <v>1</v>
      </c>
      <c r="BC397" s="197">
        <v>3</v>
      </c>
      <c r="BD397" s="197">
        <f t="shared" si="278"/>
        <v>4</v>
      </c>
    </row>
    <row r="398" spans="1:56" s="197" customFormat="1" ht="27" hidden="1" customHeight="1" thickTop="1" thickBot="1">
      <c r="A398" s="169"/>
      <c r="B398" s="205"/>
      <c r="C398" s="196" t="s">
        <v>3</v>
      </c>
      <c r="D398" s="197" t="s">
        <v>256</v>
      </c>
      <c r="E398" s="188">
        <f t="shared" si="280"/>
        <v>10</v>
      </c>
      <c r="F398" s="188">
        <f t="shared" si="281"/>
        <v>8</v>
      </c>
      <c r="G398" s="197">
        <f t="shared" si="276"/>
        <v>14.23</v>
      </c>
      <c r="H398" s="198">
        <f t="shared" si="282"/>
        <v>0</v>
      </c>
      <c r="I398" s="199">
        <f t="shared" si="254"/>
        <v>44</v>
      </c>
      <c r="J398" s="200">
        <f t="shared" si="255"/>
        <v>10</v>
      </c>
      <c r="K398" s="192">
        <f t="shared" si="283"/>
        <v>440</v>
      </c>
      <c r="L398" s="213">
        <v>15</v>
      </c>
      <c r="M398" s="201">
        <f t="shared" si="268"/>
        <v>455</v>
      </c>
      <c r="N398" s="169">
        <v>12</v>
      </c>
      <c r="O398" s="197">
        <v>5</v>
      </c>
      <c r="P398" s="157">
        <v>0.25</v>
      </c>
      <c r="Q398" s="157">
        <f t="shared" si="279"/>
        <v>0.66666666666666674</v>
      </c>
      <c r="R398" s="197">
        <f t="shared" si="256"/>
        <v>10</v>
      </c>
      <c r="S398" s="197">
        <f t="shared" si="262"/>
        <v>0</v>
      </c>
      <c r="T398" s="157">
        <f t="shared" si="284"/>
        <v>10.666666666666666</v>
      </c>
      <c r="U398" s="197">
        <f t="shared" si="285"/>
        <v>128</v>
      </c>
      <c r="V398" s="197">
        <f t="shared" si="257"/>
        <v>44</v>
      </c>
      <c r="W398" s="197">
        <f t="shared" si="286"/>
        <v>14.22</v>
      </c>
      <c r="X398" s="158">
        <f t="shared" si="270"/>
        <v>0</v>
      </c>
      <c r="Y398" s="158">
        <v>15</v>
      </c>
      <c r="Z398" s="158">
        <f t="shared" si="258"/>
        <v>440</v>
      </c>
      <c r="AA398" s="158">
        <f t="shared" si="287"/>
        <v>455</v>
      </c>
      <c r="AE398" s="202"/>
      <c r="AF398" s="203"/>
      <c r="AJ398" s="157">
        <f t="shared" si="265"/>
        <v>10</v>
      </c>
      <c r="AK398" s="157">
        <f t="shared" si="288"/>
        <v>0.66666666666666607</v>
      </c>
      <c r="AL398" s="197">
        <f t="shared" si="275"/>
        <v>8</v>
      </c>
      <c r="AN398" s="197">
        <f t="shared" si="289"/>
        <v>12</v>
      </c>
      <c r="AO398" s="197">
        <f t="shared" si="290"/>
        <v>120</v>
      </c>
      <c r="AP398" s="197">
        <f t="shared" si="291"/>
        <v>0.66666666666666663</v>
      </c>
      <c r="AQ398" s="197">
        <f t="shared" si="292"/>
        <v>8</v>
      </c>
      <c r="AR398" s="197">
        <f t="shared" si="293"/>
        <v>128</v>
      </c>
      <c r="AS398" s="197">
        <f t="shared" si="294"/>
        <v>14.222222222222221</v>
      </c>
      <c r="AT398" s="197">
        <f t="shared" si="272"/>
        <v>0</v>
      </c>
      <c r="AU398" s="204">
        <f t="shared" si="273"/>
        <v>0</v>
      </c>
      <c r="AV398" s="197">
        <f t="shared" si="295"/>
        <v>0</v>
      </c>
      <c r="AX398" s="169" t="s">
        <v>361</v>
      </c>
      <c r="AY398" s="205">
        <v>80.95</v>
      </c>
      <c r="AZ398" s="196" t="s">
        <v>3</v>
      </c>
      <c r="BA398" s="169">
        <v>12</v>
      </c>
      <c r="BB398" s="197">
        <v>5</v>
      </c>
      <c r="BC398" s="197">
        <v>3</v>
      </c>
      <c r="BD398" s="197">
        <f t="shared" si="278"/>
        <v>8</v>
      </c>
    </row>
    <row r="399" spans="1:56" s="197" customFormat="1" ht="27" hidden="1" customHeight="1" thickTop="1" thickBot="1">
      <c r="A399" s="169"/>
      <c r="B399" s="205"/>
      <c r="C399" s="196">
        <v>13.17</v>
      </c>
      <c r="D399" s="197" t="s">
        <v>256</v>
      </c>
      <c r="E399" s="188">
        <f t="shared" si="280"/>
        <v>10</v>
      </c>
      <c r="F399" s="188">
        <f t="shared" si="281"/>
        <v>3</v>
      </c>
      <c r="G399" s="197">
        <f t="shared" si="276"/>
        <v>15</v>
      </c>
      <c r="H399" s="198">
        <f t="shared" si="282"/>
        <v>0</v>
      </c>
      <c r="I399" s="199">
        <f t="shared" si="254"/>
        <v>44</v>
      </c>
      <c r="J399" s="200">
        <f t="shared" si="255"/>
        <v>10</v>
      </c>
      <c r="K399" s="192">
        <f t="shared" si="283"/>
        <v>440</v>
      </c>
      <c r="L399" s="213">
        <v>15</v>
      </c>
      <c r="M399" s="201">
        <f t="shared" si="268"/>
        <v>455</v>
      </c>
      <c r="N399" s="169">
        <v>13.17</v>
      </c>
      <c r="O399" s="197">
        <v>0</v>
      </c>
      <c r="P399" s="157">
        <v>0.25</v>
      </c>
      <c r="Q399" s="157">
        <f t="shared" si="279"/>
        <v>0.25</v>
      </c>
      <c r="R399" s="197">
        <f t="shared" si="256"/>
        <v>10</v>
      </c>
      <c r="S399" s="197">
        <f t="shared" si="262"/>
        <v>0</v>
      </c>
      <c r="T399" s="157">
        <f t="shared" si="284"/>
        <v>10.25</v>
      </c>
      <c r="U399" s="197">
        <f t="shared" si="285"/>
        <v>134.99250000000001</v>
      </c>
      <c r="V399" s="197">
        <f t="shared" si="257"/>
        <v>44</v>
      </c>
      <c r="W399" s="197">
        <f t="shared" si="286"/>
        <v>15</v>
      </c>
      <c r="X399" s="158">
        <f t="shared" si="270"/>
        <v>0</v>
      </c>
      <c r="Y399" s="158">
        <v>15</v>
      </c>
      <c r="Z399" s="158">
        <f t="shared" si="258"/>
        <v>440</v>
      </c>
      <c r="AA399" s="158">
        <f t="shared" si="287"/>
        <v>455</v>
      </c>
      <c r="AE399" s="202"/>
      <c r="AF399" s="203"/>
      <c r="AJ399" s="157">
        <f t="shared" si="265"/>
        <v>10</v>
      </c>
      <c r="AK399" s="157">
        <f t="shared" si="288"/>
        <v>0.25</v>
      </c>
      <c r="AL399" s="197">
        <f t="shared" si="275"/>
        <v>3</v>
      </c>
      <c r="AN399" s="197">
        <f t="shared" si="289"/>
        <v>13.17</v>
      </c>
      <c r="AO399" s="197">
        <f t="shared" si="290"/>
        <v>131.69999999999999</v>
      </c>
      <c r="AP399" s="197">
        <f t="shared" si="291"/>
        <v>0.25</v>
      </c>
      <c r="AQ399" s="197">
        <f t="shared" si="292"/>
        <v>3.2925</v>
      </c>
      <c r="AR399" s="197">
        <f t="shared" si="293"/>
        <v>134.99249999999998</v>
      </c>
      <c r="AS399" s="197">
        <f t="shared" si="294"/>
        <v>14.999166666666664</v>
      </c>
      <c r="AT399" s="197">
        <f t="shared" si="272"/>
        <v>0</v>
      </c>
      <c r="AU399" s="204">
        <f t="shared" si="273"/>
        <v>0</v>
      </c>
      <c r="AV399" s="197">
        <f t="shared" si="295"/>
        <v>0</v>
      </c>
      <c r="AX399" s="169" t="s">
        <v>362</v>
      </c>
      <c r="AY399" s="205">
        <v>37.4</v>
      </c>
      <c r="AZ399" s="196">
        <v>13.17</v>
      </c>
      <c r="BA399" s="169">
        <v>13.17</v>
      </c>
      <c r="BB399" s="197">
        <v>0</v>
      </c>
      <c r="BC399" s="197">
        <v>3</v>
      </c>
      <c r="BD399" s="197">
        <f t="shared" si="278"/>
        <v>3</v>
      </c>
    </row>
    <row r="400" spans="1:56" s="197" customFormat="1" ht="27" hidden="1" customHeight="1" thickTop="1" thickBot="1">
      <c r="A400" s="169"/>
      <c r="B400" s="205"/>
      <c r="C400" s="196" t="s">
        <v>3</v>
      </c>
      <c r="D400" s="197" t="s">
        <v>256</v>
      </c>
      <c r="E400" s="188">
        <f t="shared" si="280"/>
        <v>10</v>
      </c>
      <c r="F400" s="188">
        <f t="shared" si="281"/>
        <v>3</v>
      </c>
      <c r="G400" s="197">
        <f t="shared" si="276"/>
        <v>13.67</v>
      </c>
      <c r="H400" s="198">
        <f t="shared" si="282"/>
        <v>0</v>
      </c>
      <c r="I400" s="199">
        <f t="shared" si="254"/>
        <v>44</v>
      </c>
      <c r="J400" s="200">
        <f t="shared" si="255"/>
        <v>10</v>
      </c>
      <c r="K400" s="192">
        <f t="shared" si="283"/>
        <v>440</v>
      </c>
      <c r="L400" s="213">
        <v>15</v>
      </c>
      <c r="M400" s="201">
        <f t="shared" si="268"/>
        <v>455</v>
      </c>
      <c r="N400" s="169">
        <v>12</v>
      </c>
      <c r="O400" s="197">
        <v>0</v>
      </c>
      <c r="P400" s="157">
        <v>0.25</v>
      </c>
      <c r="Q400" s="157">
        <f t="shared" si="279"/>
        <v>0.25</v>
      </c>
      <c r="R400" s="197">
        <f t="shared" si="256"/>
        <v>10</v>
      </c>
      <c r="S400" s="197">
        <f t="shared" si="262"/>
        <v>0</v>
      </c>
      <c r="T400" s="157">
        <f t="shared" si="284"/>
        <v>10.25</v>
      </c>
      <c r="U400" s="197">
        <f t="shared" si="285"/>
        <v>123</v>
      </c>
      <c r="V400" s="197">
        <f t="shared" si="257"/>
        <v>44</v>
      </c>
      <c r="W400" s="197">
        <f t="shared" si="286"/>
        <v>13.67</v>
      </c>
      <c r="X400" s="158">
        <f t="shared" si="270"/>
        <v>0</v>
      </c>
      <c r="Y400" s="158">
        <v>15</v>
      </c>
      <c r="Z400" s="158">
        <f t="shared" si="258"/>
        <v>440</v>
      </c>
      <c r="AA400" s="158">
        <f t="shared" si="287"/>
        <v>455</v>
      </c>
      <c r="AE400" s="202"/>
      <c r="AF400" s="203"/>
      <c r="AJ400" s="157">
        <f t="shared" si="265"/>
        <v>10</v>
      </c>
      <c r="AK400" s="157">
        <f t="shared" si="288"/>
        <v>0.25</v>
      </c>
      <c r="AL400" s="197">
        <f t="shared" si="275"/>
        <v>3</v>
      </c>
      <c r="AN400" s="197">
        <f t="shared" si="289"/>
        <v>12</v>
      </c>
      <c r="AO400" s="197">
        <f t="shared" si="290"/>
        <v>120</v>
      </c>
      <c r="AP400" s="197">
        <f t="shared" si="291"/>
        <v>0.25</v>
      </c>
      <c r="AQ400" s="197">
        <f t="shared" si="292"/>
        <v>3</v>
      </c>
      <c r="AR400" s="197">
        <f t="shared" si="293"/>
        <v>123</v>
      </c>
      <c r="AS400" s="197">
        <f t="shared" si="294"/>
        <v>13.666666666666666</v>
      </c>
      <c r="AT400" s="197">
        <f t="shared" si="272"/>
        <v>0</v>
      </c>
      <c r="AU400" s="204">
        <f t="shared" si="273"/>
        <v>0</v>
      </c>
      <c r="AV400" s="197">
        <f t="shared" si="295"/>
        <v>0</v>
      </c>
      <c r="AX400" s="169" t="s">
        <v>363</v>
      </c>
      <c r="AY400" s="205">
        <v>81.900000000000006</v>
      </c>
      <c r="AZ400" s="196" t="s">
        <v>3</v>
      </c>
      <c r="BA400" s="169">
        <v>12</v>
      </c>
      <c r="BB400" s="197">
        <v>0</v>
      </c>
      <c r="BC400" s="197">
        <v>3</v>
      </c>
      <c r="BD400" s="197">
        <f t="shared" si="278"/>
        <v>3</v>
      </c>
    </row>
    <row r="401" spans="1:56" s="197" customFormat="1" ht="27" hidden="1" customHeight="1" thickTop="1" thickBot="1">
      <c r="A401" s="169"/>
      <c r="B401" s="205"/>
      <c r="C401" s="196" t="s">
        <v>3</v>
      </c>
      <c r="D401" s="197" t="s">
        <v>256</v>
      </c>
      <c r="E401" s="188">
        <f t="shared" si="280"/>
        <v>10</v>
      </c>
      <c r="F401" s="188">
        <f t="shared" si="281"/>
        <v>3</v>
      </c>
      <c r="G401" s="197">
        <f t="shared" si="276"/>
        <v>13.67</v>
      </c>
      <c r="H401" s="198">
        <f t="shared" si="282"/>
        <v>0</v>
      </c>
      <c r="I401" s="199">
        <f t="shared" si="254"/>
        <v>44</v>
      </c>
      <c r="J401" s="200">
        <f t="shared" si="255"/>
        <v>10</v>
      </c>
      <c r="K401" s="192">
        <f t="shared" si="283"/>
        <v>440</v>
      </c>
      <c r="L401" s="213">
        <v>15</v>
      </c>
      <c r="M401" s="201">
        <f t="shared" si="268"/>
        <v>455</v>
      </c>
      <c r="N401" s="169">
        <v>12</v>
      </c>
      <c r="O401" s="197">
        <v>0</v>
      </c>
      <c r="P401" s="157">
        <v>0.25</v>
      </c>
      <c r="Q401" s="157">
        <f t="shared" si="279"/>
        <v>0.25</v>
      </c>
      <c r="R401" s="197">
        <f t="shared" si="256"/>
        <v>10</v>
      </c>
      <c r="S401" s="197">
        <f t="shared" si="262"/>
        <v>0</v>
      </c>
      <c r="T401" s="157">
        <f t="shared" si="284"/>
        <v>10.25</v>
      </c>
      <c r="U401" s="197">
        <f t="shared" si="285"/>
        <v>123</v>
      </c>
      <c r="V401" s="197">
        <f t="shared" si="257"/>
        <v>44</v>
      </c>
      <c r="W401" s="197">
        <f t="shared" si="286"/>
        <v>13.67</v>
      </c>
      <c r="X401" s="158">
        <f t="shared" si="270"/>
        <v>0</v>
      </c>
      <c r="Y401" s="158">
        <v>15</v>
      </c>
      <c r="Z401" s="158">
        <f t="shared" si="258"/>
        <v>440</v>
      </c>
      <c r="AA401" s="158">
        <f t="shared" si="287"/>
        <v>455</v>
      </c>
      <c r="AE401" s="202"/>
      <c r="AF401" s="203"/>
      <c r="AJ401" s="157">
        <f t="shared" si="265"/>
        <v>10</v>
      </c>
      <c r="AK401" s="157">
        <f t="shared" si="288"/>
        <v>0.25</v>
      </c>
      <c r="AL401" s="197">
        <f t="shared" si="275"/>
        <v>3</v>
      </c>
      <c r="AN401" s="197">
        <f t="shared" si="289"/>
        <v>12</v>
      </c>
      <c r="AO401" s="197">
        <f t="shared" si="290"/>
        <v>120</v>
      </c>
      <c r="AP401" s="197">
        <f t="shared" si="291"/>
        <v>0.25</v>
      </c>
      <c r="AQ401" s="197">
        <f t="shared" si="292"/>
        <v>3</v>
      </c>
      <c r="AR401" s="197">
        <f t="shared" si="293"/>
        <v>123</v>
      </c>
      <c r="AS401" s="197">
        <f t="shared" si="294"/>
        <v>13.666666666666666</v>
      </c>
      <c r="AT401" s="197">
        <f t="shared" si="272"/>
        <v>0</v>
      </c>
      <c r="AU401" s="204">
        <f t="shared" si="273"/>
        <v>0</v>
      </c>
      <c r="AV401" s="197">
        <f t="shared" si="295"/>
        <v>0</v>
      </c>
      <c r="AX401" s="169" t="s">
        <v>364</v>
      </c>
      <c r="AY401" s="205">
        <v>79</v>
      </c>
      <c r="AZ401" s="196" t="s">
        <v>3</v>
      </c>
      <c r="BA401" s="169">
        <v>12</v>
      </c>
      <c r="BB401" s="197">
        <v>0</v>
      </c>
      <c r="BC401" s="197">
        <v>3</v>
      </c>
      <c r="BD401" s="197">
        <f t="shared" si="278"/>
        <v>3</v>
      </c>
    </row>
    <row r="402" spans="1:56" s="197" customFormat="1" ht="27" hidden="1" customHeight="1" thickTop="1" thickBot="1">
      <c r="A402" s="169"/>
      <c r="B402" s="205"/>
      <c r="C402" s="196" t="s">
        <v>3</v>
      </c>
      <c r="D402" s="197" t="s">
        <v>256</v>
      </c>
      <c r="E402" s="188">
        <f t="shared" si="280"/>
        <v>10</v>
      </c>
      <c r="F402" s="188">
        <f t="shared" si="281"/>
        <v>3</v>
      </c>
      <c r="G402" s="197">
        <f t="shared" si="276"/>
        <v>13.67</v>
      </c>
      <c r="H402" s="198">
        <f t="shared" si="282"/>
        <v>0</v>
      </c>
      <c r="I402" s="199">
        <f t="shared" si="254"/>
        <v>44</v>
      </c>
      <c r="J402" s="200">
        <f t="shared" si="255"/>
        <v>10</v>
      </c>
      <c r="K402" s="192">
        <f t="shared" si="283"/>
        <v>440</v>
      </c>
      <c r="L402" s="213">
        <v>15</v>
      </c>
      <c r="M402" s="201">
        <f t="shared" si="268"/>
        <v>455</v>
      </c>
      <c r="N402" s="169">
        <v>12</v>
      </c>
      <c r="O402" s="197">
        <v>0</v>
      </c>
      <c r="P402" s="157">
        <v>0.25</v>
      </c>
      <c r="Q402" s="157">
        <f t="shared" si="279"/>
        <v>0.25</v>
      </c>
      <c r="R402" s="197">
        <f t="shared" si="256"/>
        <v>10</v>
      </c>
      <c r="S402" s="197">
        <f t="shared" si="262"/>
        <v>0</v>
      </c>
      <c r="T402" s="157">
        <f t="shared" si="284"/>
        <v>10.25</v>
      </c>
      <c r="U402" s="197">
        <f t="shared" si="285"/>
        <v>123</v>
      </c>
      <c r="V402" s="197">
        <f t="shared" si="257"/>
        <v>44</v>
      </c>
      <c r="W402" s="197">
        <f t="shared" si="286"/>
        <v>13.67</v>
      </c>
      <c r="X402" s="158">
        <f t="shared" si="270"/>
        <v>0</v>
      </c>
      <c r="Y402" s="158">
        <v>15</v>
      </c>
      <c r="Z402" s="158">
        <f t="shared" si="258"/>
        <v>440</v>
      </c>
      <c r="AA402" s="158">
        <f t="shared" si="287"/>
        <v>455</v>
      </c>
      <c r="AE402" s="202"/>
      <c r="AF402" s="203"/>
      <c r="AJ402" s="157">
        <f t="shared" si="265"/>
        <v>10</v>
      </c>
      <c r="AK402" s="157">
        <f t="shared" si="288"/>
        <v>0.25</v>
      </c>
      <c r="AL402" s="197">
        <f t="shared" si="275"/>
        <v>3</v>
      </c>
      <c r="AN402" s="197">
        <f t="shared" si="289"/>
        <v>12</v>
      </c>
      <c r="AO402" s="197">
        <f t="shared" si="290"/>
        <v>120</v>
      </c>
      <c r="AP402" s="197">
        <f t="shared" si="291"/>
        <v>0.25</v>
      </c>
      <c r="AQ402" s="197">
        <f t="shared" si="292"/>
        <v>3</v>
      </c>
      <c r="AR402" s="197">
        <f t="shared" si="293"/>
        <v>123</v>
      </c>
      <c r="AS402" s="197">
        <f t="shared" si="294"/>
        <v>13.666666666666666</v>
      </c>
      <c r="AT402" s="197">
        <f t="shared" si="272"/>
        <v>0</v>
      </c>
      <c r="AU402" s="204">
        <f t="shared" si="273"/>
        <v>0</v>
      </c>
      <c r="AV402" s="197">
        <f t="shared" si="295"/>
        <v>0</v>
      </c>
      <c r="AX402" s="169" t="s">
        <v>365</v>
      </c>
      <c r="AY402" s="205">
        <v>60.1</v>
      </c>
      <c r="AZ402" s="196" t="s">
        <v>3</v>
      </c>
      <c r="BA402" s="169">
        <v>12</v>
      </c>
      <c r="BB402" s="197">
        <v>0</v>
      </c>
      <c r="BC402" s="197">
        <v>3</v>
      </c>
      <c r="BD402" s="197">
        <f t="shared" si="278"/>
        <v>3</v>
      </c>
    </row>
    <row r="403" spans="1:56" s="197" customFormat="1" ht="27" hidden="1" customHeight="1" thickTop="1" thickBot="1">
      <c r="A403" s="169"/>
      <c r="B403" s="205"/>
      <c r="C403" s="196" t="s">
        <v>3</v>
      </c>
      <c r="D403" s="197" t="s">
        <v>256</v>
      </c>
      <c r="E403" s="188">
        <f t="shared" si="280"/>
        <v>10</v>
      </c>
      <c r="F403" s="188">
        <f t="shared" si="281"/>
        <v>3</v>
      </c>
      <c r="G403" s="197">
        <f t="shared" si="276"/>
        <v>13.67</v>
      </c>
      <c r="H403" s="198">
        <f t="shared" si="282"/>
        <v>0</v>
      </c>
      <c r="I403" s="199">
        <f t="shared" si="254"/>
        <v>44</v>
      </c>
      <c r="J403" s="200">
        <f t="shared" si="255"/>
        <v>10</v>
      </c>
      <c r="K403" s="192">
        <f t="shared" si="283"/>
        <v>440</v>
      </c>
      <c r="L403" s="213">
        <v>15</v>
      </c>
      <c r="M403" s="201">
        <f t="shared" si="268"/>
        <v>455</v>
      </c>
      <c r="N403" s="169">
        <v>12</v>
      </c>
      <c r="O403" s="197">
        <v>0</v>
      </c>
      <c r="P403" s="157">
        <v>0.25</v>
      </c>
      <c r="Q403" s="157">
        <f t="shared" si="279"/>
        <v>0.25</v>
      </c>
      <c r="R403" s="197">
        <f t="shared" si="256"/>
        <v>10</v>
      </c>
      <c r="S403" s="197">
        <f t="shared" si="262"/>
        <v>0</v>
      </c>
      <c r="T403" s="157">
        <f t="shared" si="284"/>
        <v>10.25</v>
      </c>
      <c r="U403" s="197">
        <f t="shared" si="285"/>
        <v>123</v>
      </c>
      <c r="V403" s="197">
        <f t="shared" si="257"/>
        <v>44</v>
      </c>
      <c r="W403" s="197">
        <f t="shared" si="286"/>
        <v>13.67</v>
      </c>
      <c r="X403" s="158">
        <f t="shared" si="270"/>
        <v>0</v>
      </c>
      <c r="Y403" s="158">
        <v>15</v>
      </c>
      <c r="Z403" s="158">
        <f t="shared" si="258"/>
        <v>440</v>
      </c>
      <c r="AA403" s="158">
        <f t="shared" si="287"/>
        <v>455</v>
      </c>
      <c r="AE403" s="202"/>
      <c r="AF403" s="203"/>
      <c r="AJ403" s="157">
        <f t="shared" si="265"/>
        <v>10</v>
      </c>
      <c r="AK403" s="157">
        <f t="shared" si="288"/>
        <v>0.25</v>
      </c>
      <c r="AL403" s="197">
        <f t="shared" si="275"/>
        <v>3</v>
      </c>
      <c r="AN403" s="197">
        <f t="shared" si="289"/>
        <v>12</v>
      </c>
      <c r="AO403" s="197">
        <f t="shared" si="290"/>
        <v>120</v>
      </c>
      <c r="AP403" s="197">
        <f t="shared" si="291"/>
        <v>0.25</v>
      </c>
      <c r="AQ403" s="197">
        <f t="shared" si="292"/>
        <v>3</v>
      </c>
      <c r="AR403" s="197">
        <f t="shared" si="293"/>
        <v>123</v>
      </c>
      <c r="AS403" s="197">
        <f t="shared" si="294"/>
        <v>13.666666666666666</v>
      </c>
      <c r="AT403" s="197">
        <f t="shared" si="272"/>
        <v>0</v>
      </c>
      <c r="AU403" s="204">
        <f t="shared" si="273"/>
        <v>0</v>
      </c>
      <c r="AV403" s="197">
        <f t="shared" si="295"/>
        <v>0</v>
      </c>
      <c r="AX403" s="169" t="s">
        <v>366</v>
      </c>
      <c r="AY403" s="205">
        <v>32</v>
      </c>
      <c r="AZ403" s="196" t="s">
        <v>3</v>
      </c>
      <c r="BA403" s="169">
        <v>12</v>
      </c>
      <c r="BB403" s="197">
        <v>0</v>
      </c>
      <c r="BC403" s="197">
        <v>3</v>
      </c>
      <c r="BD403" s="197">
        <f t="shared" si="278"/>
        <v>3</v>
      </c>
    </row>
    <row r="404" spans="1:56" s="197" customFormat="1" ht="27" hidden="1" customHeight="1" thickTop="1" thickBot="1">
      <c r="A404" s="169"/>
      <c r="B404" s="205"/>
      <c r="C404" s="196">
        <v>13.17</v>
      </c>
      <c r="D404" s="197" t="s">
        <v>256</v>
      </c>
      <c r="E404" s="188">
        <f t="shared" si="280"/>
        <v>10</v>
      </c>
      <c r="F404" s="188">
        <f t="shared" si="281"/>
        <v>3</v>
      </c>
      <c r="G404" s="197">
        <f t="shared" si="276"/>
        <v>15</v>
      </c>
      <c r="H404" s="198">
        <f t="shared" si="282"/>
        <v>0</v>
      </c>
      <c r="I404" s="199">
        <f t="shared" si="254"/>
        <v>44</v>
      </c>
      <c r="J404" s="200">
        <f t="shared" si="255"/>
        <v>10</v>
      </c>
      <c r="K404" s="192">
        <f t="shared" si="283"/>
        <v>440</v>
      </c>
      <c r="L404" s="213">
        <v>15</v>
      </c>
      <c r="M404" s="201">
        <f t="shared" si="268"/>
        <v>455</v>
      </c>
      <c r="N404" s="169">
        <v>13.17</v>
      </c>
      <c r="O404" s="197">
        <v>0</v>
      </c>
      <c r="P404" s="157">
        <v>0.25</v>
      </c>
      <c r="Q404" s="157">
        <f t="shared" si="279"/>
        <v>0.25</v>
      </c>
      <c r="R404" s="197">
        <f t="shared" si="256"/>
        <v>10</v>
      </c>
      <c r="S404" s="197">
        <f t="shared" si="262"/>
        <v>0</v>
      </c>
      <c r="T404" s="157">
        <f t="shared" si="284"/>
        <v>10.25</v>
      </c>
      <c r="U404" s="197">
        <f t="shared" si="285"/>
        <v>134.99250000000001</v>
      </c>
      <c r="V404" s="197">
        <f t="shared" si="257"/>
        <v>44</v>
      </c>
      <c r="W404" s="197">
        <f t="shared" si="286"/>
        <v>15</v>
      </c>
      <c r="X404" s="158">
        <f t="shared" si="270"/>
        <v>0</v>
      </c>
      <c r="Y404" s="158">
        <v>15</v>
      </c>
      <c r="Z404" s="158">
        <f t="shared" si="258"/>
        <v>440</v>
      </c>
      <c r="AA404" s="158">
        <f t="shared" si="287"/>
        <v>455</v>
      </c>
      <c r="AE404" s="202"/>
      <c r="AF404" s="203"/>
      <c r="AJ404" s="157">
        <f t="shared" si="265"/>
        <v>10</v>
      </c>
      <c r="AK404" s="157">
        <f t="shared" si="288"/>
        <v>0.25</v>
      </c>
      <c r="AL404" s="197">
        <f t="shared" si="275"/>
        <v>3</v>
      </c>
      <c r="AN404" s="197">
        <f t="shared" si="289"/>
        <v>13.17</v>
      </c>
      <c r="AO404" s="197">
        <f t="shared" si="290"/>
        <v>131.69999999999999</v>
      </c>
      <c r="AP404" s="197">
        <f t="shared" si="291"/>
        <v>0.25</v>
      </c>
      <c r="AQ404" s="197">
        <f t="shared" si="292"/>
        <v>3.2925</v>
      </c>
      <c r="AR404" s="197">
        <f t="shared" si="293"/>
        <v>134.99249999999998</v>
      </c>
      <c r="AS404" s="197">
        <f t="shared" si="294"/>
        <v>14.999166666666664</v>
      </c>
      <c r="AT404" s="197">
        <f t="shared" si="272"/>
        <v>0</v>
      </c>
      <c r="AU404" s="204">
        <f t="shared" si="273"/>
        <v>0</v>
      </c>
      <c r="AV404" s="197">
        <f t="shared" si="295"/>
        <v>0</v>
      </c>
      <c r="AX404" s="169" t="s">
        <v>367</v>
      </c>
      <c r="AY404" s="205">
        <v>62.55</v>
      </c>
      <c r="AZ404" s="196">
        <v>13.17</v>
      </c>
      <c r="BA404" s="169">
        <v>13.17</v>
      </c>
      <c r="BB404" s="197">
        <v>0</v>
      </c>
      <c r="BC404" s="197">
        <v>3</v>
      </c>
      <c r="BD404" s="197">
        <f t="shared" si="278"/>
        <v>3</v>
      </c>
    </row>
    <row r="405" spans="1:56" s="197" customFormat="1" ht="27" hidden="1" customHeight="1" thickTop="1" thickBot="1">
      <c r="A405" s="169"/>
      <c r="B405" s="205"/>
      <c r="C405" s="196" t="s">
        <v>3</v>
      </c>
      <c r="D405" s="197" t="s">
        <v>256</v>
      </c>
      <c r="E405" s="188">
        <f t="shared" si="280"/>
        <v>10</v>
      </c>
      <c r="F405" s="188">
        <f t="shared" si="281"/>
        <v>4</v>
      </c>
      <c r="G405" s="197">
        <f t="shared" si="276"/>
        <v>13.78</v>
      </c>
      <c r="H405" s="198">
        <f t="shared" si="282"/>
        <v>0</v>
      </c>
      <c r="I405" s="199">
        <f t="shared" si="254"/>
        <v>44</v>
      </c>
      <c r="J405" s="200">
        <f t="shared" si="255"/>
        <v>10</v>
      </c>
      <c r="K405" s="192">
        <f t="shared" si="283"/>
        <v>440</v>
      </c>
      <c r="L405" s="213">
        <v>15</v>
      </c>
      <c r="M405" s="201">
        <f t="shared" si="268"/>
        <v>455</v>
      </c>
      <c r="N405" s="169">
        <v>12</v>
      </c>
      <c r="O405" s="197">
        <v>1</v>
      </c>
      <c r="P405" s="157">
        <v>0.25</v>
      </c>
      <c r="Q405" s="157">
        <f t="shared" si="279"/>
        <v>0.33333333333333331</v>
      </c>
      <c r="R405" s="197">
        <f t="shared" si="256"/>
        <v>10</v>
      </c>
      <c r="S405" s="197">
        <f t="shared" si="262"/>
        <v>0</v>
      </c>
      <c r="T405" s="157">
        <f t="shared" si="284"/>
        <v>10.333333333333334</v>
      </c>
      <c r="U405" s="197">
        <f t="shared" si="285"/>
        <v>124</v>
      </c>
      <c r="V405" s="197">
        <f t="shared" si="257"/>
        <v>44</v>
      </c>
      <c r="W405" s="197">
        <f t="shared" si="286"/>
        <v>13.78</v>
      </c>
      <c r="X405" s="158">
        <f t="shared" si="270"/>
        <v>0</v>
      </c>
      <c r="Y405" s="158">
        <v>15</v>
      </c>
      <c r="Z405" s="158">
        <f t="shared" si="258"/>
        <v>440</v>
      </c>
      <c r="AA405" s="158">
        <f t="shared" si="287"/>
        <v>455</v>
      </c>
      <c r="AE405" s="202"/>
      <c r="AF405" s="203"/>
      <c r="AJ405" s="157">
        <f t="shared" si="265"/>
        <v>10</v>
      </c>
      <c r="AK405" s="157">
        <f t="shared" si="288"/>
        <v>0.33333333333333393</v>
      </c>
      <c r="AL405" s="197">
        <f t="shared" si="275"/>
        <v>4</v>
      </c>
      <c r="AN405" s="197">
        <f t="shared" si="289"/>
        <v>12</v>
      </c>
      <c r="AO405" s="197">
        <f t="shared" si="290"/>
        <v>120</v>
      </c>
      <c r="AP405" s="197">
        <f t="shared" si="291"/>
        <v>0.33333333333333331</v>
      </c>
      <c r="AQ405" s="197">
        <f t="shared" si="292"/>
        <v>4</v>
      </c>
      <c r="AR405" s="197">
        <f t="shared" si="293"/>
        <v>124</v>
      </c>
      <c r="AS405" s="197">
        <f t="shared" si="294"/>
        <v>13.777777777777779</v>
      </c>
      <c r="AT405" s="197">
        <f t="shared" si="272"/>
        <v>0</v>
      </c>
      <c r="AU405" s="204">
        <f t="shared" si="273"/>
        <v>0</v>
      </c>
      <c r="AV405" s="197">
        <f t="shared" si="295"/>
        <v>0</v>
      </c>
      <c r="AX405" s="169" t="s">
        <v>368</v>
      </c>
      <c r="AY405" s="205">
        <v>85.7</v>
      </c>
      <c r="AZ405" s="196" t="s">
        <v>3</v>
      </c>
      <c r="BA405" s="169">
        <v>12</v>
      </c>
      <c r="BB405" s="197">
        <v>1</v>
      </c>
      <c r="BC405" s="197">
        <v>3</v>
      </c>
      <c r="BD405" s="197">
        <f t="shared" si="278"/>
        <v>4</v>
      </c>
    </row>
    <row r="406" spans="1:56" s="197" customFormat="1" ht="27" hidden="1" customHeight="1" thickTop="1" thickBot="1">
      <c r="A406" s="169"/>
      <c r="B406" s="205"/>
      <c r="C406" s="196" t="s">
        <v>370</v>
      </c>
      <c r="D406" s="197" t="s">
        <v>256</v>
      </c>
      <c r="E406" s="188">
        <f t="shared" si="280"/>
        <v>10</v>
      </c>
      <c r="F406" s="188">
        <f t="shared" si="281"/>
        <v>3</v>
      </c>
      <c r="G406" s="197">
        <f t="shared" si="276"/>
        <v>14.72</v>
      </c>
      <c r="H406" s="198">
        <f t="shared" si="282"/>
        <v>0</v>
      </c>
      <c r="I406" s="199">
        <f t="shared" si="254"/>
        <v>44</v>
      </c>
      <c r="J406" s="200">
        <f t="shared" si="255"/>
        <v>10</v>
      </c>
      <c r="K406" s="192">
        <f t="shared" si="283"/>
        <v>440</v>
      </c>
      <c r="L406" s="213">
        <v>15</v>
      </c>
      <c r="M406" s="201">
        <f t="shared" si="268"/>
        <v>455</v>
      </c>
      <c r="N406" s="169">
        <v>12.917</v>
      </c>
      <c r="O406" s="197">
        <v>0</v>
      </c>
      <c r="P406" s="157">
        <v>0.25</v>
      </c>
      <c r="Q406" s="157">
        <f t="shared" si="279"/>
        <v>0.25</v>
      </c>
      <c r="R406" s="197">
        <f t="shared" si="256"/>
        <v>10</v>
      </c>
      <c r="S406" s="197">
        <f t="shared" si="262"/>
        <v>0</v>
      </c>
      <c r="T406" s="157">
        <f t="shared" si="284"/>
        <v>10.25</v>
      </c>
      <c r="U406" s="197">
        <f t="shared" si="285"/>
        <v>132.39924999999999</v>
      </c>
      <c r="V406" s="197">
        <f t="shared" si="257"/>
        <v>44</v>
      </c>
      <c r="W406" s="197">
        <f t="shared" si="286"/>
        <v>14.71</v>
      </c>
      <c r="X406" s="158">
        <f t="shared" si="270"/>
        <v>0</v>
      </c>
      <c r="Y406" s="158">
        <v>15</v>
      </c>
      <c r="Z406" s="158">
        <f t="shared" si="258"/>
        <v>440</v>
      </c>
      <c r="AA406" s="158">
        <f t="shared" si="287"/>
        <v>455</v>
      </c>
      <c r="AE406" s="202"/>
      <c r="AF406" s="203"/>
      <c r="AJ406" s="157">
        <f t="shared" si="265"/>
        <v>10</v>
      </c>
      <c r="AK406" s="157">
        <f t="shared" si="288"/>
        <v>0.25</v>
      </c>
      <c r="AL406" s="197">
        <f t="shared" si="275"/>
        <v>3</v>
      </c>
      <c r="AN406" s="197">
        <f t="shared" si="289"/>
        <v>12.917</v>
      </c>
      <c r="AO406" s="197">
        <f t="shared" si="290"/>
        <v>129.16999999999999</v>
      </c>
      <c r="AP406" s="197">
        <f t="shared" si="291"/>
        <v>0.25</v>
      </c>
      <c r="AQ406" s="197">
        <f t="shared" si="292"/>
        <v>3.22925</v>
      </c>
      <c r="AR406" s="197">
        <f t="shared" si="293"/>
        <v>132.39924999999999</v>
      </c>
      <c r="AS406" s="197">
        <f t="shared" si="294"/>
        <v>14.711027777777778</v>
      </c>
      <c r="AT406" s="197">
        <f t="shared" si="272"/>
        <v>0</v>
      </c>
      <c r="AU406" s="204">
        <f t="shared" si="273"/>
        <v>0</v>
      </c>
      <c r="AV406" s="197">
        <f t="shared" si="295"/>
        <v>0</v>
      </c>
      <c r="AX406" s="169" t="s">
        <v>369</v>
      </c>
      <c r="AY406" s="205">
        <v>108</v>
      </c>
      <c r="AZ406" s="196" t="s">
        <v>370</v>
      </c>
      <c r="BA406" s="169">
        <v>12.917</v>
      </c>
      <c r="BB406" s="197">
        <v>0</v>
      </c>
      <c r="BC406" s="197">
        <v>3</v>
      </c>
      <c r="BD406" s="197">
        <f t="shared" si="278"/>
        <v>3</v>
      </c>
    </row>
    <row r="407" spans="1:56" s="197" customFormat="1" ht="27" hidden="1" customHeight="1" thickTop="1" thickBot="1">
      <c r="A407" s="169"/>
      <c r="B407" s="205"/>
      <c r="C407" s="196" t="s">
        <v>3</v>
      </c>
      <c r="D407" s="197" t="s">
        <v>256</v>
      </c>
      <c r="E407" s="188">
        <f t="shared" si="280"/>
        <v>10</v>
      </c>
      <c r="F407" s="188">
        <f t="shared" si="281"/>
        <v>3</v>
      </c>
      <c r="G407" s="197">
        <f t="shared" si="276"/>
        <v>13.67</v>
      </c>
      <c r="H407" s="198">
        <f t="shared" si="282"/>
        <v>0</v>
      </c>
      <c r="I407" s="199">
        <f t="shared" si="254"/>
        <v>44</v>
      </c>
      <c r="J407" s="200">
        <f t="shared" si="255"/>
        <v>10</v>
      </c>
      <c r="K407" s="192">
        <f t="shared" si="283"/>
        <v>440</v>
      </c>
      <c r="L407" s="213">
        <v>15</v>
      </c>
      <c r="M407" s="201">
        <f t="shared" si="268"/>
        <v>455</v>
      </c>
      <c r="N407" s="169">
        <v>12</v>
      </c>
      <c r="O407" s="197">
        <v>0</v>
      </c>
      <c r="P407" s="157">
        <v>0.25</v>
      </c>
      <c r="Q407" s="157">
        <f t="shared" si="279"/>
        <v>0.25</v>
      </c>
      <c r="R407" s="197">
        <f t="shared" si="256"/>
        <v>10</v>
      </c>
      <c r="S407" s="197">
        <f t="shared" si="262"/>
        <v>0</v>
      </c>
      <c r="T407" s="157">
        <f t="shared" si="284"/>
        <v>10.25</v>
      </c>
      <c r="U407" s="197">
        <f t="shared" si="285"/>
        <v>123</v>
      </c>
      <c r="V407" s="197">
        <f t="shared" si="257"/>
        <v>44</v>
      </c>
      <c r="W407" s="197">
        <f t="shared" si="286"/>
        <v>13.67</v>
      </c>
      <c r="X407" s="158">
        <f t="shared" si="270"/>
        <v>0</v>
      </c>
      <c r="Y407" s="158">
        <v>15</v>
      </c>
      <c r="Z407" s="158">
        <f t="shared" si="258"/>
        <v>440</v>
      </c>
      <c r="AA407" s="158">
        <f t="shared" si="287"/>
        <v>455</v>
      </c>
      <c r="AE407" s="202"/>
      <c r="AF407" s="203"/>
      <c r="AJ407" s="157">
        <f t="shared" si="265"/>
        <v>10</v>
      </c>
      <c r="AK407" s="157">
        <f t="shared" si="288"/>
        <v>0.25</v>
      </c>
      <c r="AL407" s="197">
        <f t="shared" si="275"/>
        <v>3</v>
      </c>
      <c r="AN407" s="197">
        <f t="shared" si="289"/>
        <v>12</v>
      </c>
      <c r="AO407" s="197">
        <f t="shared" si="290"/>
        <v>120</v>
      </c>
      <c r="AP407" s="197">
        <f t="shared" si="291"/>
        <v>0.25</v>
      </c>
      <c r="AQ407" s="197">
        <f t="shared" si="292"/>
        <v>3</v>
      </c>
      <c r="AR407" s="197">
        <f t="shared" si="293"/>
        <v>123</v>
      </c>
      <c r="AS407" s="197">
        <f t="shared" si="294"/>
        <v>13.666666666666666</v>
      </c>
      <c r="AT407" s="197">
        <f t="shared" si="272"/>
        <v>0</v>
      </c>
      <c r="AU407" s="204">
        <f t="shared" si="273"/>
        <v>0</v>
      </c>
      <c r="AV407" s="197">
        <f t="shared" si="295"/>
        <v>0</v>
      </c>
      <c r="AX407" s="169" t="s">
        <v>371</v>
      </c>
      <c r="AY407" s="205">
        <v>62</v>
      </c>
      <c r="AZ407" s="196" t="s">
        <v>3</v>
      </c>
      <c r="BA407" s="169">
        <v>12</v>
      </c>
      <c r="BB407" s="197">
        <v>0</v>
      </c>
      <c r="BC407" s="197">
        <v>3</v>
      </c>
      <c r="BD407" s="197">
        <f t="shared" si="278"/>
        <v>3</v>
      </c>
    </row>
    <row r="408" spans="1:56" s="197" customFormat="1" ht="27" hidden="1" customHeight="1" thickTop="1" thickBot="1">
      <c r="A408" s="169"/>
      <c r="B408" s="205"/>
      <c r="C408" s="196" t="s">
        <v>3</v>
      </c>
      <c r="D408" s="197" t="s">
        <v>256</v>
      </c>
      <c r="E408" s="188">
        <f t="shared" si="280"/>
        <v>10</v>
      </c>
      <c r="F408" s="188">
        <f t="shared" si="281"/>
        <v>3</v>
      </c>
      <c r="G408" s="197">
        <f t="shared" si="276"/>
        <v>13.67</v>
      </c>
      <c r="H408" s="198">
        <f t="shared" si="282"/>
        <v>0</v>
      </c>
      <c r="I408" s="199">
        <f t="shared" si="254"/>
        <v>44</v>
      </c>
      <c r="J408" s="200">
        <f t="shared" si="255"/>
        <v>10</v>
      </c>
      <c r="K408" s="192">
        <f t="shared" si="283"/>
        <v>440</v>
      </c>
      <c r="L408" s="213">
        <v>15</v>
      </c>
      <c r="M408" s="201">
        <f t="shared" si="268"/>
        <v>455</v>
      </c>
      <c r="N408" s="169">
        <v>12</v>
      </c>
      <c r="O408" s="197">
        <v>0</v>
      </c>
      <c r="P408" s="157">
        <v>0.25</v>
      </c>
      <c r="Q408" s="157">
        <f t="shared" si="279"/>
        <v>0.25</v>
      </c>
      <c r="R408" s="197">
        <f t="shared" si="256"/>
        <v>10</v>
      </c>
      <c r="S408" s="197">
        <f t="shared" si="262"/>
        <v>0</v>
      </c>
      <c r="T408" s="157">
        <f t="shared" si="284"/>
        <v>10.25</v>
      </c>
      <c r="U408" s="197">
        <f t="shared" si="285"/>
        <v>123</v>
      </c>
      <c r="V408" s="197">
        <f t="shared" si="257"/>
        <v>44</v>
      </c>
      <c r="W408" s="197">
        <f t="shared" si="286"/>
        <v>13.67</v>
      </c>
      <c r="X408" s="158">
        <f t="shared" si="270"/>
        <v>0</v>
      </c>
      <c r="Y408" s="158">
        <v>15</v>
      </c>
      <c r="Z408" s="158">
        <f t="shared" si="258"/>
        <v>440</v>
      </c>
      <c r="AA408" s="158">
        <f t="shared" si="287"/>
        <v>455</v>
      </c>
      <c r="AE408" s="202"/>
      <c r="AF408" s="203"/>
      <c r="AJ408" s="157">
        <f t="shared" si="265"/>
        <v>10</v>
      </c>
      <c r="AK408" s="157">
        <f t="shared" si="288"/>
        <v>0.25</v>
      </c>
      <c r="AL408" s="197">
        <f t="shared" si="275"/>
        <v>3</v>
      </c>
      <c r="AN408" s="197">
        <f t="shared" si="289"/>
        <v>12</v>
      </c>
      <c r="AO408" s="197">
        <f t="shared" si="290"/>
        <v>120</v>
      </c>
      <c r="AP408" s="197">
        <f t="shared" si="291"/>
        <v>0.25</v>
      </c>
      <c r="AQ408" s="197">
        <f t="shared" si="292"/>
        <v>3</v>
      </c>
      <c r="AR408" s="197">
        <f t="shared" si="293"/>
        <v>123</v>
      </c>
      <c r="AS408" s="197">
        <f t="shared" si="294"/>
        <v>13.666666666666666</v>
      </c>
      <c r="AT408" s="197">
        <f t="shared" si="272"/>
        <v>0</v>
      </c>
      <c r="AU408" s="204">
        <f t="shared" si="273"/>
        <v>0</v>
      </c>
      <c r="AV408" s="197">
        <f t="shared" si="295"/>
        <v>0</v>
      </c>
      <c r="AX408" s="169" t="s">
        <v>372</v>
      </c>
      <c r="AY408" s="205">
        <v>72.45</v>
      </c>
      <c r="AZ408" s="196" t="s">
        <v>3</v>
      </c>
      <c r="BA408" s="169">
        <v>12</v>
      </c>
      <c r="BB408" s="197">
        <v>0</v>
      </c>
      <c r="BC408" s="197">
        <v>3</v>
      </c>
      <c r="BD408" s="197">
        <f t="shared" si="278"/>
        <v>3</v>
      </c>
    </row>
    <row r="409" spans="1:56" s="197" customFormat="1" ht="27" hidden="1" customHeight="1" thickTop="1" thickBot="1">
      <c r="A409" s="169"/>
      <c r="B409" s="205"/>
      <c r="C409" s="196">
        <v>13.17</v>
      </c>
      <c r="D409" s="197" t="s">
        <v>256</v>
      </c>
      <c r="E409" s="188">
        <f t="shared" si="280"/>
        <v>11</v>
      </c>
      <c r="F409" s="188">
        <f t="shared" si="281"/>
        <v>11</v>
      </c>
      <c r="G409" s="197">
        <f t="shared" si="276"/>
        <v>17.440000000000001</v>
      </c>
      <c r="H409" s="198">
        <f t="shared" si="282"/>
        <v>0</v>
      </c>
      <c r="I409" s="199">
        <f t="shared" si="254"/>
        <v>44</v>
      </c>
      <c r="J409" s="200">
        <f t="shared" si="255"/>
        <v>10</v>
      </c>
      <c r="K409" s="192">
        <f t="shared" si="283"/>
        <v>440</v>
      </c>
      <c r="L409" s="213">
        <v>15</v>
      </c>
      <c r="M409" s="201">
        <f t="shared" si="268"/>
        <v>455</v>
      </c>
      <c r="N409" s="169">
        <v>13.17</v>
      </c>
      <c r="O409" s="197">
        <v>20</v>
      </c>
      <c r="P409" s="157">
        <v>0.25</v>
      </c>
      <c r="Q409" s="157">
        <f t="shared" si="279"/>
        <v>1.9166666666666667</v>
      </c>
      <c r="R409" s="197">
        <f t="shared" si="256"/>
        <v>10</v>
      </c>
      <c r="S409" s="197">
        <f t="shared" si="262"/>
        <v>0</v>
      </c>
      <c r="T409" s="157">
        <f t="shared" si="284"/>
        <v>11.916666666666666</v>
      </c>
      <c r="U409" s="197">
        <f t="shared" si="285"/>
        <v>156.9425</v>
      </c>
      <c r="V409" s="197">
        <f t="shared" si="257"/>
        <v>44</v>
      </c>
      <c r="W409" s="197">
        <f t="shared" si="286"/>
        <v>17.440000000000001</v>
      </c>
      <c r="X409" s="158">
        <f t="shared" si="270"/>
        <v>0</v>
      </c>
      <c r="Y409" s="158">
        <v>15</v>
      </c>
      <c r="Z409" s="158">
        <f t="shared" si="258"/>
        <v>440</v>
      </c>
      <c r="AA409" s="158">
        <f t="shared" si="287"/>
        <v>455</v>
      </c>
      <c r="AE409" s="202"/>
      <c r="AF409" s="203"/>
      <c r="AJ409" s="157">
        <f t="shared" si="265"/>
        <v>11</v>
      </c>
      <c r="AK409" s="157">
        <f t="shared" si="288"/>
        <v>0.91666666666666607</v>
      </c>
      <c r="AL409" s="197">
        <f t="shared" si="275"/>
        <v>11</v>
      </c>
      <c r="AN409" s="197">
        <f t="shared" si="289"/>
        <v>13.17</v>
      </c>
      <c r="AO409" s="197">
        <f t="shared" si="290"/>
        <v>144.87</v>
      </c>
      <c r="AP409" s="197">
        <f t="shared" si="291"/>
        <v>0.91666666666666663</v>
      </c>
      <c r="AQ409" s="197">
        <f t="shared" si="292"/>
        <v>12.0725</v>
      </c>
      <c r="AR409" s="197">
        <f t="shared" si="293"/>
        <v>156.9425</v>
      </c>
      <c r="AS409" s="197">
        <f t="shared" si="294"/>
        <v>17.438055555555554</v>
      </c>
      <c r="AT409" s="197">
        <f t="shared" si="272"/>
        <v>0</v>
      </c>
      <c r="AU409" s="204">
        <f t="shared" si="273"/>
        <v>0</v>
      </c>
      <c r="AV409" s="197">
        <f t="shared" si="295"/>
        <v>0</v>
      </c>
      <c r="AX409" s="169" t="s">
        <v>373</v>
      </c>
      <c r="AY409" s="205">
        <v>79.95</v>
      </c>
      <c r="AZ409" s="196">
        <v>13.17</v>
      </c>
      <c r="BA409" s="169">
        <v>13.17</v>
      </c>
      <c r="BB409" s="197">
        <v>20</v>
      </c>
      <c r="BC409" s="197">
        <v>3</v>
      </c>
      <c r="BD409" s="197">
        <f t="shared" si="278"/>
        <v>23</v>
      </c>
    </row>
    <row r="410" spans="1:56" s="197" customFormat="1" ht="27" hidden="1" customHeight="1" thickTop="1" thickBot="1">
      <c r="A410" s="169"/>
      <c r="B410" s="205"/>
      <c r="C410" s="196">
        <v>13.17</v>
      </c>
      <c r="D410" s="197" t="s">
        <v>256</v>
      </c>
      <c r="E410" s="188">
        <f t="shared" si="280"/>
        <v>10</v>
      </c>
      <c r="F410" s="188">
        <f t="shared" si="281"/>
        <v>3</v>
      </c>
      <c r="G410" s="197">
        <f t="shared" si="276"/>
        <v>15</v>
      </c>
      <c r="H410" s="198">
        <f t="shared" si="282"/>
        <v>0</v>
      </c>
      <c r="I410" s="199">
        <f t="shared" si="254"/>
        <v>44</v>
      </c>
      <c r="J410" s="200">
        <f t="shared" si="255"/>
        <v>10</v>
      </c>
      <c r="K410" s="192">
        <f t="shared" si="283"/>
        <v>440</v>
      </c>
      <c r="L410" s="213">
        <v>15</v>
      </c>
      <c r="M410" s="201">
        <f t="shared" si="268"/>
        <v>455</v>
      </c>
      <c r="N410" s="169">
        <v>13.17</v>
      </c>
      <c r="O410" s="197">
        <v>0</v>
      </c>
      <c r="P410" s="157">
        <v>0.25</v>
      </c>
      <c r="Q410" s="157">
        <f t="shared" si="279"/>
        <v>0.25</v>
      </c>
      <c r="R410" s="197">
        <f t="shared" si="256"/>
        <v>10</v>
      </c>
      <c r="S410" s="197">
        <f t="shared" si="262"/>
        <v>0</v>
      </c>
      <c r="T410" s="157">
        <f t="shared" si="284"/>
        <v>10.25</v>
      </c>
      <c r="U410" s="197">
        <f t="shared" si="285"/>
        <v>134.99250000000001</v>
      </c>
      <c r="V410" s="197">
        <f t="shared" si="257"/>
        <v>44</v>
      </c>
      <c r="W410" s="197">
        <f t="shared" si="286"/>
        <v>15</v>
      </c>
      <c r="X410" s="158">
        <f t="shared" si="270"/>
        <v>0</v>
      </c>
      <c r="Y410" s="158">
        <v>15</v>
      </c>
      <c r="Z410" s="158">
        <f t="shared" si="258"/>
        <v>440</v>
      </c>
      <c r="AA410" s="158">
        <f t="shared" si="287"/>
        <v>455</v>
      </c>
      <c r="AE410" s="202"/>
      <c r="AF410" s="203"/>
      <c r="AJ410" s="157">
        <f t="shared" si="265"/>
        <v>10</v>
      </c>
      <c r="AK410" s="157">
        <f t="shared" si="288"/>
        <v>0.25</v>
      </c>
      <c r="AL410" s="197">
        <f t="shared" si="275"/>
        <v>3</v>
      </c>
      <c r="AN410" s="197">
        <f t="shared" si="289"/>
        <v>13.17</v>
      </c>
      <c r="AO410" s="197">
        <f t="shared" si="290"/>
        <v>131.69999999999999</v>
      </c>
      <c r="AP410" s="197">
        <f t="shared" si="291"/>
        <v>0.25</v>
      </c>
      <c r="AQ410" s="197">
        <f t="shared" si="292"/>
        <v>3.2925</v>
      </c>
      <c r="AR410" s="197">
        <f t="shared" si="293"/>
        <v>134.99249999999998</v>
      </c>
      <c r="AS410" s="197">
        <f t="shared" si="294"/>
        <v>14.999166666666664</v>
      </c>
      <c r="AT410" s="197">
        <f t="shared" si="272"/>
        <v>0</v>
      </c>
      <c r="AU410" s="204">
        <f t="shared" si="273"/>
        <v>0</v>
      </c>
      <c r="AV410" s="197">
        <f t="shared" si="295"/>
        <v>0</v>
      </c>
      <c r="AX410" s="169" t="s">
        <v>374</v>
      </c>
      <c r="AY410" s="205">
        <v>69.349999999999994</v>
      </c>
      <c r="AZ410" s="196">
        <v>13.17</v>
      </c>
      <c r="BA410" s="169">
        <v>13.17</v>
      </c>
      <c r="BB410" s="197">
        <v>0</v>
      </c>
      <c r="BC410" s="197">
        <v>3</v>
      </c>
      <c r="BD410" s="197">
        <f t="shared" si="278"/>
        <v>3</v>
      </c>
    </row>
    <row r="411" spans="1:56" s="197" customFormat="1" ht="27" hidden="1" customHeight="1" thickTop="1" thickBot="1">
      <c r="A411" s="169"/>
      <c r="B411" s="205"/>
      <c r="C411" s="196" t="s">
        <v>3</v>
      </c>
      <c r="D411" s="197" t="s">
        <v>256</v>
      </c>
      <c r="E411" s="188">
        <f t="shared" si="280"/>
        <v>10</v>
      </c>
      <c r="F411" s="188">
        <f t="shared" si="281"/>
        <v>3</v>
      </c>
      <c r="G411" s="197">
        <f t="shared" si="276"/>
        <v>13.67</v>
      </c>
      <c r="H411" s="198">
        <f t="shared" si="282"/>
        <v>0</v>
      </c>
      <c r="I411" s="199">
        <f t="shared" si="254"/>
        <v>44</v>
      </c>
      <c r="J411" s="200">
        <f t="shared" si="255"/>
        <v>10</v>
      </c>
      <c r="K411" s="192">
        <f t="shared" si="283"/>
        <v>440</v>
      </c>
      <c r="L411" s="213">
        <v>15</v>
      </c>
      <c r="M411" s="201">
        <f t="shared" si="268"/>
        <v>455</v>
      </c>
      <c r="N411" s="169">
        <v>12</v>
      </c>
      <c r="O411" s="197">
        <v>0</v>
      </c>
      <c r="P411" s="157">
        <v>0.25</v>
      </c>
      <c r="Q411" s="157">
        <f t="shared" si="279"/>
        <v>0.25</v>
      </c>
      <c r="R411" s="197">
        <f t="shared" si="256"/>
        <v>10</v>
      </c>
      <c r="S411" s="197">
        <f t="shared" si="262"/>
        <v>0</v>
      </c>
      <c r="T411" s="157">
        <f t="shared" si="284"/>
        <v>10.25</v>
      </c>
      <c r="U411" s="197">
        <f t="shared" si="285"/>
        <v>123</v>
      </c>
      <c r="V411" s="197">
        <f t="shared" si="257"/>
        <v>44</v>
      </c>
      <c r="W411" s="197">
        <f t="shared" si="286"/>
        <v>13.67</v>
      </c>
      <c r="X411" s="158">
        <f t="shared" si="270"/>
        <v>0</v>
      </c>
      <c r="Y411" s="158">
        <v>15</v>
      </c>
      <c r="Z411" s="158">
        <f t="shared" si="258"/>
        <v>440</v>
      </c>
      <c r="AA411" s="158">
        <f t="shared" si="287"/>
        <v>455</v>
      </c>
      <c r="AE411" s="202"/>
      <c r="AF411" s="203"/>
      <c r="AJ411" s="157">
        <f t="shared" si="265"/>
        <v>10</v>
      </c>
      <c r="AK411" s="157">
        <f t="shared" si="288"/>
        <v>0.25</v>
      </c>
      <c r="AL411" s="197">
        <f t="shared" si="275"/>
        <v>3</v>
      </c>
      <c r="AN411" s="197">
        <f t="shared" si="289"/>
        <v>12</v>
      </c>
      <c r="AO411" s="197">
        <f t="shared" si="290"/>
        <v>120</v>
      </c>
      <c r="AP411" s="197">
        <f t="shared" si="291"/>
        <v>0.25</v>
      </c>
      <c r="AQ411" s="197">
        <f t="shared" si="292"/>
        <v>3</v>
      </c>
      <c r="AR411" s="197">
        <f t="shared" si="293"/>
        <v>123</v>
      </c>
      <c r="AS411" s="197">
        <f t="shared" si="294"/>
        <v>13.666666666666666</v>
      </c>
      <c r="AT411" s="197">
        <f t="shared" si="272"/>
        <v>0</v>
      </c>
      <c r="AU411" s="204">
        <f t="shared" si="273"/>
        <v>0</v>
      </c>
      <c r="AV411" s="197">
        <f t="shared" si="295"/>
        <v>0</v>
      </c>
      <c r="AX411" s="169" t="s">
        <v>375</v>
      </c>
      <c r="AY411" s="205">
        <v>69.900000000000006</v>
      </c>
      <c r="AZ411" s="196" t="s">
        <v>3</v>
      </c>
      <c r="BA411" s="169">
        <v>12</v>
      </c>
      <c r="BB411" s="197">
        <v>0</v>
      </c>
      <c r="BC411" s="197">
        <v>3</v>
      </c>
      <c r="BD411" s="197">
        <f t="shared" si="278"/>
        <v>3</v>
      </c>
    </row>
    <row r="412" spans="1:56" s="197" customFormat="1" ht="27" hidden="1" customHeight="1" thickTop="1" thickBot="1">
      <c r="A412" s="169"/>
      <c r="B412" s="205"/>
      <c r="C412" s="196" t="s">
        <v>3</v>
      </c>
      <c r="D412" s="197" t="s">
        <v>256</v>
      </c>
      <c r="E412" s="188">
        <f t="shared" si="280"/>
        <v>10</v>
      </c>
      <c r="F412" s="188">
        <f t="shared" si="281"/>
        <v>3</v>
      </c>
      <c r="G412" s="197">
        <f t="shared" si="276"/>
        <v>13.67</v>
      </c>
      <c r="H412" s="198">
        <f t="shared" si="282"/>
        <v>0</v>
      </c>
      <c r="I412" s="199">
        <f t="shared" si="254"/>
        <v>44</v>
      </c>
      <c r="J412" s="200">
        <f t="shared" si="255"/>
        <v>10</v>
      </c>
      <c r="K412" s="192">
        <f t="shared" si="283"/>
        <v>440</v>
      </c>
      <c r="L412" s="213">
        <v>15</v>
      </c>
      <c r="M412" s="201">
        <f t="shared" si="268"/>
        <v>455</v>
      </c>
      <c r="N412" s="169">
        <v>12</v>
      </c>
      <c r="O412" s="197">
        <v>0</v>
      </c>
      <c r="P412" s="157">
        <v>0.25</v>
      </c>
      <c r="Q412" s="157">
        <f t="shared" si="279"/>
        <v>0.25</v>
      </c>
      <c r="R412" s="197">
        <f t="shared" si="256"/>
        <v>10</v>
      </c>
      <c r="S412" s="197">
        <f t="shared" si="262"/>
        <v>0</v>
      </c>
      <c r="T412" s="157">
        <f t="shared" si="284"/>
        <v>10.25</v>
      </c>
      <c r="U412" s="197">
        <f t="shared" si="285"/>
        <v>123</v>
      </c>
      <c r="V412" s="197">
        <f t="shared" si="257"/>
        <v>44</v>
      </c>
      <c r="W412" s="197">
        <f t="shared" si="286"/>
        <v>13.67</v>
      </c>
      <c r="X412" s="158">
        <f t="shared" si="270"/>
        <v>0</v>
      </c>
      <c r="Y412" s="158">
        <v>15</v>
      </c>
      <c r="Z412" s="158">
        <f t="shared" si="258"/>
        <v>440</v>
      </c>
      <c r="AA412" s="158">
        <f t="shared" si="287"/>
        <v>455</v>
      </c>
      <c r="AE412" s="202"/>
      <c r="AF412" s="203"/>
      <c r="AJ412" s="157">
        <f t="shared" si="265"/>
        <v>10</v>
      </c>
      <c r="AK412" s="157">
        <f t="shared" si="288"/>
        <v>0.25</v>
      </c>
      <c r="AL412" s="197">
        <f t="shared" si="275"/>
        <v>3</v>
      </c>
      <c r="AN412" s="197">
        <f t="shared" si="289"/>
        <v>12</v>
      </c>
      <c r="AO412" s="197">
        <f t="shared" si="290"/>
        <v>120</v>
      </c>
      <c r="AP412" s="197">
        <f t="shared" si="291"/>
        <v>0.25</v>
      </c>
      <c r="AQ412" s="197">
        <f t="shared" si="292"/>
        <v>3</v>
      </c>
      <c r="AR412" s="197">
        <f t="shared" si="293"/>
        <v>123</v>
      </c>
      <c r="AS412" s="197">
        <f t="shared" si="294"/>
        <v>13.666666666666666</v>
      </c>
      <c r="AT412" s="197">
        <f t="shared" si="272"/>
        <v>0</v>
      </c>
      <c r="AU412" s="204">
        <f t="shared" si="273"/>
        <v>0</v>
      </c>
      <c r="AV412" s="197">
        <f t="shared" si="295"/>
        <v>0</v>
      </c>
      <c r="AX412" s="169" t="s">
        <v>376</v>
      </c>
      <c r="AY412" s="205">
        <v>74</v>
      </c>
      <c r="AZ412" s="196" t="s">
        <v>3</v>
      </c>
      <c r="BA412" s="169">
        <v>12</v>
      </c>
      <c r="BB412" s="197">
        <v>0</v>
      </c>
      <c r="BC412" s="197">
        <v>3</v>
      </c>
      <c r="BD412" s="197">
        <f t="shared" si="278"/>
        <v>3</v>
      </c>
    </row>
    <row r="413" spans="1:56" s="197" customFormat="1" ht="27" hidden="1" customHeight="1" thickTop="1" thickBot="1">
      <c r="A413" s="169"/>
      <c r="B413" s="205"/>
      <c r="C413" s="196">
        <v>13.17</v>
      </c>
      <c r="D413" s="197" t="s">
        <v>256</v>
      </c>
      <c r="E413" s="188">
        <f t="shared" si="280"/>
        <v>10</v>
      </c>
      <c r="F413" s="188">
        <f t="shared" si="281"/>
        <v>3</v>
      </c>
      <c r="G413" s="197">
        <f t="shared" si="276"/>
        <v>15</v>
      </c>
      <c r="H413" s="198">
        <f t="shared" si="282"/>
        <v>0</v>
      </c>
      <c r="I413" s="199">
        <f t="shared" si="254"/>
        <v>44</v>
      </c>
      <c r="J413" s="200">
        <f t="shared" si="255"/>
        <v>10</v>
      </c>
      <c r="K413" s="192">
        <f t="shared" si="283"/>
        <v>440</v>
      </c>
      <c r="L413" s="213">
        <v>15</v>
      </c>
      <c r="M413" s="201">
        <f t="shared" si="268"/>
        <v>455</v>
      </c>
      <c r="N413" s="169">
        <v>13.17</v>
      </c>
      <c r="O413" s="197">
        <v>0</v>
      </c>
      <c r="P413" s="157">
        <v>0.25</v>
      </c>
      <c r="Q413" s="157">
        <f t="shared" si="279"/>
        <v>0.25</v>
      </c>
      <c r="R413" s="197">
        <f t="shared" si="256"/>
        <v>10</v>
      </c>
      <c r="S413" s="197">
        <f t="shared" si="262"/>
        <v>0</v>
      </c>
      <c r="T413" s="157">
        <f t="shared" si="284"/>
        <v>10.25</v>
      </c>
      <c r="U413" s="197">
        <f t="shared" si="285"/>
        <v>134.99250000000001</v>
      </c>
      <c r="V413" s="197">
        <f t="shared" si="257"/>
        <v>44</v>
      </c>
      <c r="W413" s="197">
        <f t="shared" si="286"/>
        <v>15</v>
      </c>
      <c r="X413" s="158">
        <f t="shared" si="270"/>
        <v>0</v>
      </c>
      <c r="Y413" s="158">
        <v>15</v>
      </c>
      <c r="Z413" s="158">
        <f t="shared" si="258"/>
        <v>440</v>
      </c>
      <c r="AA413" s="158">
        <f t="shared" si="287"/>
        <v>455</v>
      </c>
      <c r="AE413" s="202"/>
      <c r="AF413" s="203"/>
      <c r="AJ413" s="157">
        <f t="shared" si="265"/>
        <v>10</v>
      </c>
      <c r="AK413" s="157">
        <f t="shared" si="288"/>
        <v>0.25</v>
      </c>
      <c r="AL413" s="197">
        <f t="shared" si="275"/>
        <v>3</v>
      </c>
      <c r="AN413" s="197">
        <f t="shared" si="289"/>
        <v>13.17</v>
      </c>
      <c r="AO413" s="197">
        <f t="shared" si="290"/>
        <v>131.69999999999999</v>
      </c>
      <c r="AP413" s="197">
        <f t="shared" si="291"/>
        <v>0.25</v>
      </c>
      <c r="AQ413" s="197">
        <f t="shared" si="292"/>
        <v>3.2925</v>
      </c>
      <c r="AR413" s="197">
        <f t="shared" si="293"/>
        <v>134.99249999999998</v>
      </c>
      <c r="AS413" s="197">
        <f t="shared" si="294"/>
        <v>14.999166666666664</v>
      </c>
      <c r="AT413" s="197">
        <f t="shared" si="272"/>
        <v>0</v>
      </c>
      <c r="AU413" s="204">
        <f t="shared" si="273"/>
        <v>0</v>
      </c>
      <c r="AV413" s="197">
        <f t="shared" si="295"/>
        <v>0</v>
      </c>
      <c r="AX413" s="169" t="s">
        <v>377</v>
      </c>
      <c r="AY413" s="205">
        <v>79.95</v>
      </c>
      <c r="AZ413" s="196">
        <v>13.17</v>
      </c>
      <c r="BA413" s="169">
        <v>13.17</v>
      </c>
      <c r="BB413" s="197">
        <v>0</v>
      </c>
      <c r="BC413" s="197">
        <v>3</v>
      </c>
      <c r="BD413" s="197">
        <f t="shared" si="278"/>
        <v>3</v>
      </c>
    </row>
    <row r="414" spans="1:56" s="197" customFormat="1" ht="27" hidden="1" customHeight="1" thickTop="1" thickBot="1">
      <c r="A414" s="169"/>
      <c r="B414" s="205"/>
      <c r="C414" s="196">
        <v>13.17</v>
      </c>
      <c r="D414" s="197" t="s">
        <v>256</v>
      </c>
      <c r="E414" s="188">
        <f t="shared" si="280"/>
        <v>10</v>
      </c>
      <c r="F414" s="188">
        <f t="shared" si="281"/>
        <v>3</v>
      </c>
      <c r="G414" s="197">
        <f t="shared" si="276"/>
        <v>15</v>
      </c>
      <c r="H414" s="198">
        <f t="shared" si="282"/>
        <v>0</v>
      </c>
      <c r="I414" s="199">
        <f t="shared" si="254"/>
        <v>44</v>
      </c>
      <c r="J414" s="200">
        <f t="shared" si="255"/>
        <v>10</v>
      </c>
      <c r="K414" s="192">
        <f t="shared" si="283"/>
        <v>440</v>
      </c>
      <c r="L414" s="213">
        <v>15</v>
      </c>
      <c r="M414" s="201">
        <f t="shared" si="268"/>
        <v>455</v>
      </c>
      <c r="N414" s="169">
        <v>13.17</v>
      </c>
      <c r="O414" s="197">
        <v>0</v>
      </c>
      <c r="P414" s="157">
        <v>0.25</v>
      </c>
      <c r="Q414" s="157">
        <f t="shared" si="279"/>
        <v>0.25</v>
      </c>
      <c r="R414" s="197">
        <f t="shared" si="256"/>
        <v>10</v>
      </c>
      <c r="S414" s="197">
        <f t="shared" si="262"/>
        <v>0</v>
      </c>
      <c r="T414" s="157">
        <f t="shared" si="284"/>
        <v>10.25</v>
      </c>
      <c r="U414" s="197">
        <f t="shared" si="285"/>
        <v>134.99250000000001</v>
      </c>
      <c r="V414" s="197">
        <f t="shared" si="257"/>
        <v>44</v>
      </c>
      <c r="W414" s="197">
        <f t="shared" si="286"/>
        <v>15</v>
      </c>
      <c r="X414" s="158">
        <f t="shared" si="270"/>
        <v>0</v>
      </c>
      <c r="Y414" s="158">
        <v>15</v>
      </c>
      <c r="Z414" s="158">
        <f t="shared" si="258"/>
        <v>440</v>
      </c>
      <c r="AA414" s="158">
        <f t="shared" si="287"/>
        <v>455</v>
      </c>
      <c r="AE414" s="202"/>
      <c r="AF414" s="203"/>
      <c r="AJ414" s="157">
        <f t="shared" si="265"/>
        <v>10</v>
      </c>
      <c r="AK414" s="157">
        <f t="shared" si="288"/>
        <v>0.25</v>
      </c>
      <c r="AL414" s="197">
        <f t="shared" si="275"/>
        <v>3</v>
      </c>
      <c r="AN414" s="197">
        <f t="shared" si="289"/>
        <v>13.17</v>
      </c>
      <c r="AO414" s="197">
        <f t="shared" si="290"/>
        <v>131.69999999999999</v>
      </c>
      <c r="AP414" s="197">
        <f t="shared" si="291"/>
        <v>0.25</v>
      </c>
      <c r="AQ414" s="197">
        <f t="shared" si="292"/>
        <v>3.2925</v>
      </c>
      <c r="AR414" s="197">
        <f t="shared" si="293"/>
        <v>134.99249999999998</v>
      </c>
      <c r="AS414" s="197">
        <f t="shared" si="294"/>
        <v>14.999166666666664</v>
      </c>
      <c r="AT414" s="197">
        <f t="shared" si="272"/>
        <v>0</v>
      </c>
      <c r="AU414" s="204">
        <f t="shared" si="273"/>
        <v>0</v>
      </c>
      <c r="AV414" s="197">
        <f t="shared" si="295"/>
        <v>0</v>
      </c>
      <c r="AX414" s="169" t="s">
        <v>378</v>
      </c>
      <c r="AY414" s="205">
        <v>66.05</v>
      </c>
      <c r="AZ414" s="196">
        <v>13.17</v>
      </c>
      <c r="BA414" s="169">
        <v>13.17</v>
      </c>
      <c r="BB414" s="197">
        <v>0</v>
      </c>
      <c r="BC414" s="197">
        <v>3</v>
      </c>
      <c r="BD414" s="197">
        <f t="shared" si="278"/>
        <v>3</v>
      </c>
    </row>
    <row r="415" spans="1:56" s="197" customFormat="1" ht="27" hidden="1" customHeight="1" thickTop="1" thickBot="1">
      <c r="A415" s="169"/>
      <c r="B415" s="205"/>
      <c r="C415" s="196">
        <v>13.17</v>
      </c>
      <c r="D415" s="197" t="s">
        <v>256</v>
      </c>
      <c r="E415" s="188">
        <f t="shared" si="280"/>
        <v>10</v>
      </c>
      <c r="F415" s="188">
        <f t="shared" si="281"/>
        <v>3</v>
      </c>
      <c r="G415" s="197">
        <f t="shared" si="276"/>
        <v>15</v>
      </c>
      <c r="H415" s="198">
        <f t="shared" si="282"/>
        <v>0</v>
      </c>
      <c r="I415" s="199">
        <f t="shared" si="254"/>
        <v>44</v>
      </c>
      <c r="J415" s="200">
        <f t="shared" si="255"/>
        <v>10</v>
      </c>
      <c r="K415" s="192">
        <f t="shared" si="283"/>
        <v>440</v>
      </c>
      <c r="L415" s="213">
        <v>15</v>
      </c>
      <c r="M415" s="201">
        <f t="shared" si="268"/>
        <v>455</v>
      </c>
      <c r="N415" s="169">
        <v>13.17</v>
      </c>
      <c r="O415" s="197">
        <v>0</v>
      </c>
      <c r="P415" s="157">
        <v>0.25</v>
      </c>
      <c r="Q415" s="157">
        <f t="shared" si="279"/>
        <v>0.25</v>
      </c>
      <c r="R415" s="197">
        <f t="shared" si="256"/>
        <v>10</v>
      </c>
      <c r="S415" s="197">
        <f t="shared" si="262"/>
        <v>0</v>
      </c>
      <c r="T415" s="157">
        <f t="shared" si="284"/>
        <v>10.25</v>
      </c>
      <c r="U415" s="197">
        <f t="shared" si="285"/>
        <v>134.99250000000001</v>
      </c>
      <c r="V415" s="197">
        <f t="shared" si="257"/>
        <v>44</v>
      </c>
      <c r="W415" s="197">
        <f t="shared" si="286"/>
        <v>15</v>
      </c>
      <c r="X415" s="158">
        <f t="shared" si="270"/>
        <v>0</v>
      </c>
      <c r="Y415" s="158">
        <v>15</v>
      </c>
      <c r="Z415" s="158">
        <f t="shared" si="258"/>
        <v>440</v>
      </c>
      <c r="AA415" s="158">
        <f t="shared" si="287"/>
        <v>455</v>
      </c>
      <c r="AE415" s="202"/>
      <c r="AF415" s="203"/>
      <c r="AJ415" s="157">
        <f t="shared" si="265"/>
        <v>10</v>
      </c>
      <c r="AK415" s="157">
        <f t="shared" si="288"/>
        <v>0.25</v>
      </c>
      <c r="AL415" s="197">
        <f t="shared" si="275"/>
        <v>3</v>
      </c>
      <c r="AN415" s="197">
        <f t="shared" si="289"/>
        <v>13.17</v>
      </c>
      <c r="AO415" s="197">
        <f t="shared" si="290"/>
        <v>131.69999999999999</v>
      </c>
      <c r="AP415" s="197">
        <f t="shared" si="291"/>
        <v>0.25</v>
      </c>
      <c r="AQ415" s="197">
        <f t="shared" si="292"/>
        <v>3.2925</v>
      </c>
      <c r="AR415" s="197">
        <f t="shared" si="293"/>
        <v>134.99249999999998</v>
      </c>
      <c r="AS415" s="197">
        <f t="shared" si="294"/>
        <v>14.999166666666664</v>
      </c>
      <c r="AT415" s="197">
        <f t="shared" si="272"/>
        <v>0</v>
      </c>
      <c r="AU415" s="204">
        <f t="shared" si="273"/>
        <v>0</v>
      </c>
      <c r="AV415" s="197">
        <f t="shared" si="295"/>
        <v>0</v>
      </c>
      <c r="AX415" s="169" t="s">
        <v>379</v>
      </c>
      <c r="AY415" s="205">
        <v>79.95</v>
      </c>
      <c r="AZ415" s="196">
        <v>13.17</v>
      </c>
      <c r="BA415" s="169">
        <v>13.17</v>
      </c>
      <c r="BB415" s="197">
        <v>0</v>
      </c>
      <c r="BC415" s="197">
        <v>3</v>
      </c>
      <c r="BD415" s="197">
        <f t="shared" si="278"/>
        <v>3</v>
      </c>
    </row>
    <row r="416" spans="1:56" s="197" customFormat="1" ht="27" hidden="1" customHeight="1" thickTop="1" thickBot="1">
      <c r="A416" s="169"/>
      <c r="B416" s="205"/>
      <c r="C416" s="196" t="s">
        <v>3</v>
      </c>
      <c r="D416" s="197" t="s">
        <v>256</v>
      </c>
      <c r="E416" s="188">
        <f t="shared" si="280"/>
        <v>11</v>
      </c>
      <c r="F416" s="188">
        <f t="shared" si="281"/>
        <v>6</v>
      </c>
      <c r="G416" s="197">
        <f t="shared" si="276"/>
        <v>15.34</v>
      </c>
      <c r="H416" s="198">
        <f t="shared" si="282"/>
        <v>0</v>
      </c>
      <c r="I416" s="199">
        <f t="shared" si="254"/>
        <v>44</v>
      </c>
      <c r="J416" s="200">
        <f t="shared" si="255"/>
        <v>10</v>
      </c>
      <c r="K416" s="192">
        <f t="shared" si="283"/>
        <v>440</v>
      </c>
      <c r="L416" s="213">
        <v>15</v>
      </c>
      <c r="M416" s="201">
        <f t="shared" si="268"/>
        <v>455</v>
      </c>
      <c r="N416" s="169">
        <v>12</v>
      </c>
      <c r="O416" s="197">
        <v>15</v>
      </c>
      <c r="P416" s="157">
        <v>0.25</v>
      </c>
      <c r="Q416" s="157">
        <f t="shared" si="279"/>
        <v>1.5</v>
      </c>
      <c r="R416" s="197">
        <f t="shared" si="256"/>
        <v>10</v>
      </c>
      <c r="S416" s="197">
        <f t="shared" si="262"/>
        <v>0</v>
      </c>
      <c r="T416" s="157">
        <f t="shared" si="284"/>
        <v>11.5</v>
      </c>
      <c r="U416" s="197">
        <f t="shared" si="285"/>
        <v>138</v>
      </c>
      <c r="V416" s="197">
        <f t="shared" si="257"/>
        <v>44</v>
      </c>
      <c r="W416" s="197">
        <f t="shared" si="286"/>
        <v>15.33</v>
      </c>
      <c r="X416" s="158">
        <f t="shared" si="270"/>
        <v>0</v>
      </c>
      <c r="Y416" s="158">
        <v>15</v>
      </c>
      <c r="Z416" s="158">
        <f t="shared" si="258"/>
        <v>440</v>
      </c>
      <c r="AA416" s="158">
        <f t="shared" si="287"/>
        <v>455</v>
      </c>
      <c r="AE416" s="202"/>
      <c r="AF416" s="203"/>
      <c r="AJ416" s="157">
        <f t="shared" si="265"/>
        <v>11</v>
      </c>
      <c r="AK416" s="157">
        <f t="shared" si="288"/>
        <v>0.5</v>
      </c>
      <c r="AL416" s="197">
        <f t="shared" si="275"/>
        <v>6</v>
      </c>
      <c r="AN416" s="197">
        <f t="shared" si="289"/>
        <v>12</v>
      </c>
      <c r="AO416" s="197">
        <f t="shared" si="290"/>
        <v>132</v>
      </c>
      <c r="AP416" s="197">
        <f t="shared" si="291"/>
        <v>0.5</v>
      </c>
      <c r="AQ416" s="197">
        <f t="shared" si="292"/>
        <v>6</v>
      </c>
      <c r="AR416" s="197">
        <f t="shared" si="293"/>
        <v>138</v>
      </c>
      <c r="AS416" s="197">
        <f t="shared" si="294"/>
        <v>15.333333333333334</v>
      </c>
      <c r="AT416" s="197">
        <f t="shared" si="272"/>
        <v>0</v>
      </c>
      <c r="AU416" s="204">
        <f t="shared" si="273"/>
        <v>0</v>
      </c>
      <c r="AV416" s="197">
        <f t="shared" si="295"/>
        <v>0</v>
      </c>
      <c r="AX416" s="169" t="s">
        <v>380</v>
      </c>
      <c r="AY416" s="205">
        <v>68</v>
      </c>
      <c r="AZ416" s="196" t="s">
        <v>3</v>
      </c>
      <c r="BA416" s="169">
        <v>12</v>
      </c>
      <c r="BB416" s="197">
        <v>15</v>
      </c>
      <c r="BC416" s="197">
        <v>3</v>
      </c>
      <c r="BD416" s="197">
        <f t="shared" si="278"/>
        <v>18</v>
      </c>
    </row>
    <row r="417" spans="1:56" s="197" customFormat="1" ht="27" hidden="1" customHeight="1" thickTop="1" thickBot="1">
      <c r="A417" s="169"/>
      <c r="B417" s="205"/>
      <c r="C417" s="196" t="s">
        <v>145</v>
      </c>
      <c r="D417" s="197" t="s">
        <v>256</v>
      </c>
      <c r="E417" s="188">
        <f t="shared" si="280"/>
        <v>10</v>
      </c>
      <c r="F417" s="188">
        <f t="shared" si="281"/>
        <v>7</v>
      </c>
      <c r="G417" s="197">
        <f t="shared" si="276"/>
        <v>16.170000000000002</v>
      </c>
      <c r="H417" s="198">
        <f t="shared" si="282"/>
        <v>0</v>
      </c>
      <c r="I417" s="199">
        <f t="shared" si="254"/>
        <v>44</v>
      </c>
      <c r="J417" s="200">
        <f t="shared" si="255"/>
        <v>10</v>
      </c>
      <c r="K417" s="192">
        <f t="shared" si="283"/>
        <v>440</v>
      </c>
      <c r="L417" s="213">
        <v>15</v>
      </c>
      <c r="M417" s="201">
        <f t="shared" si="268"/>
        <v>455</v>
      </c>
      <c r="N417" s="169">
        <v>13.75</v>
      </c>
      <c r="O417" s="197">
        <v>4</v>
      </c>
      <c r="P417" s="157">
        <v>0.25</v>
      </c>
      <c r="Q417" s="157">
        <f t="shared" si="279"/>
        <v>0.58333333333333326</v>
      </c>
      <c r="R417" s="197">
        <f t="shared" si="256"/>
        <v>10</v>
      </c>
      <c r="S417" s="197">
        <f t="shared" si="262"/>
        <v>0</v>
      </c>
      <c r="T417" s="157">
        <f t="shared" si="284"/>
        <v>10.583333333333334</v>
      </c>
      <c r="U417" s="197">
        <f t="shared" si="285"/>
        <v>145.52083333333334</v>
      </c>
      <c r="V417" s="197">
        <f t="shared" si="257"/>
        <v>44</v>
      </c>
      <c r="W417" s="197">
        <f t="shared" si="286"/>
        <v>16.170000000000002</v>
      </c>
      <c r="X417" s="158">
        <f t="shared" si="270"/>
        <v>0</v>
      </c>
      <c r="Y417" s="158">
        <v>15</v>
      </c>
      <c r="Z417" s="158">
        <f t="shared" si="258"/>
        <v>440</v>
      </c>
      <c r="AA417" s="158">
        <f t="shared" si="287"/>
        <v>455</v>
      </c>
      <c r="AE417" s="202"/>
      <c r="AF417" s="203"/>
      <c r="AJ417" s="157">
        <f t="shared" si="265"/>
        <v>10</v>
      </c>
      <c r="AK417" s="157">
        <f t="shared" si="288"/>
        <v>0.58333333333333393</v>
      </c>
      <c r="AL417" s="197">
        <f>ROUND(12*AK417,0)</f>
        <v>7</v>
      </c>
      <c r="AN417" s="197">
        <f t="shared" si="289"/>
        <v>13.75</v>
      </c>
      <c r="AO417" s="197">
        <f t="shared" si="290"/>
        <v>137.5</v>
      </c>
      <c r="AP417" s="197">
        <f t="shared" si="291"/>
        <v>0.58333333333333337</v>
      </c>
      <c r="AQ417" s="197">
        <f t="shared" si="292"/>
        <v>8.0208333333333339</v>
      </c>
      <c r="AR417" s="197">
        <f t="shared" si="293"/>
        <v>145.52083333333334</v>
      </c>
      <c r="AS417" s="197">
        <f t="shared" si="294"/>
        <v>16.168981481481481</v>
      </c>
      <c r="AT417" s="197">
        <f t="shared" si="272"/>
        <v>0</v>
      </c>
      <c r="AU417" s="204">
        <f t="shared" si="273"/>
        <v>0</v>
      </c>
      <c r="AV417" s="197">
        <f t="shared" si="295"/>
        <v>0</v>
      </c>
      <c r="AX417" s="169" t="s">
        <v>381</v>
      </c>
      <c r="AY417" s="205">
        <v>79.95</v>
      </c>
      <c r="AZ417" s="196">
        <v>13.75</v>
      </c>
      <c r="BA417" s="169">
        <v>13.75</v>
      </c>
      <c r="BB417" s="197">
        <v>4</v>
      </c>
      <c r="BC417" s="197">
        <v>3</v>
      </c>
      <c r="BD417" s="197">
        <f t="shared" si="278"/>
        <v>7</v>
      </c>
    </row>
    <row r="418" spans="1:56" s="197" customFormat="1" ht="27" hidden="1" customHeight="1" thickTop="1" thickBot="1">
      <c r="A418" s="169"/>
      <c r="B418" s="205"/>
      <c r="C418" s="196" t="s">
        <v>3</v>
      </c>
      <c r="D418" s="197" t="s">
        <v>256</v>
      </c>
      <c r="E418" s="188">
        <f t="shared" si="280"/>
        <v>10</v>
      </c>
      <c r="F418" s="188">
        <f t="shared" si="281"/>
        <v>11</v>
      </c>
      <c r="G418" s="197">
        <f t="shared" si="276"/>
        <v>14.56</v>
      </c>
      <c r="H418" s="198">
        <f t="shared" si="282"/>
        <v>0</v>
      </c>
      <c r="I418" s="199">
        <f t="shared" si="254"/>
        <v>44</v>
      </c>
      <c r="J418" s="200">
        <f t="shared" si="255"/>
        <v>10</v>
      </c>
      <c r="K418" s="192">
        <f t="shared" si="283"/>
        <v>440</v>
      </c>
      <c r="L418" s="213">
        <v>15</v>
      </c>
      <c r="M418" s="201">
        <f t="shared" si="268"/>
        <v>455</v>
      </c>
      <c r="N418" s="169">
        <v>12</v>
      </c>
      <c r="O418" s="197">
        <v>8</v>
      </c>
      <c r="P418" s="157">
        <v>0.25</v>
      </c>
      <c r="Q418" s="157">
        <f t="shared" si="279"/>
        <v>0.91666666666666663</v>
      </c>
      <c r="R418" s="197">
        <f t="shared" si="256"/>
        <v>10</v>
      </c>
      <c r="S418" s="197">
        <f t="shared" si="262"/>
        <v>0</v>
      </c>
      <c r="T418" s="157">
        <f t="shared" si="284"/>
        <v>10.916666666666666</v>
      </c>
      <c r="U418" s="197">
        <f t="shared" si="285"/>
        <v>131</v>
      </c>
      <c r="V418" s="197">
        <f t="shared" si="257"/>
        <v>44</v>
      </c>
      <c r="W418" s="197">
        <f t="shared" si="286"/>
        <v>14.56</v>
      </c>
      <c r="X418" s="158">
        <f t="shared" si="270"/>
        <v>0</v>
      </c>
      <c r="Y418" s="158">
        <v>15</v>
      </c>
      <c r="Z418" s="158">
        <f t="shared" si="258"/>
        <v>440</v>
      </c>
      <c r="AA418" s="158">
        <f t="shared" si="287"/>
        <v>455</v>
      </c>
      <c r="AE418" s="202"/>
      <c r="AF418" s="203"/>
      <c r="AJ418" s="157">
        <f t="shared" si="265"/>
        <v>10</v>
      </c>
      <c r="AK418" s="157">
        <f t="shared" si="288"/>
        <v>0.91666666666666607</v>
      </c>
      <c r="AL418" s="197">
        <f t="shared" ref="AL418:AL431" si="296">ROUND(12*AK418,0)</f>
        <v>11</v>
      </c>
      <c r="AN418" s="197">
        <f t="shared" si="289"/>
        <v>12</v>
      </c>
      <c r="AO418" s="197">
        <f t="shared" si="290"/>
        <v>120</v>
      </c>
      <c r="AP418" s="197">
        <f t="shared" si="291"/>
        <v>0.91666666666666663</v>
      </c>
      <c r="AQ418" s="197">
        <f t="shared" si="292"/>
        <v>11</v>
      </c>
      <c r="AR418" s="197">
        <f t="shared" si="293"/>
        <v>131</v>
      </c>
      <c r="AS418" s="197">
        <f t="shared" si="294"/>
        <v>14.555555555555555</v>
      </c>
      <c r="AT418" s="197">
        <f t="shared" si="272"/>
        <v>0</v>
      </c>
      <c r="AU418" s="204">
        <f t="shared" si="273"/>
        <v>0</v>
      </c>
      <c r="AV418" s="197">
        <f t="shared" si="295"/>
        <v>0</v>
      </c>
      <c r="AX418" s="169" t="s">
        <v>382</v>
      </c>
      <c r="AY418" s="205">
        <v>68</v>
      </c>
      <c r="AZ418" s="196" t="s">
        <v>3</v>
      </c>
      <c r="BA418" s="169">
        <v>12</v>
      </c>
      <c r="BB418" s="197">
        <v>8</v>
      </c>
      <c r="BC418" s="197">
        <v>3</v>
      </c>
      <c r="BD418" s="197">
        <f t="shared" si="278"/>
        <v>11</v>
      </c>
    </row>
    <row r="419" spans="1:56" s="197" customFormat="1" ht="27" hidden="1" customHeight="1" thickTop="1" thickBot="1">
      <c r="A419" s="169"/>
      <c r="B419" s="205"/>
      <c r="C419" s="196" t="s">
        <v>3</v>
      </c>
      <c r="D419" s="197" t="s">
        <v>256</v>
      </c>
      <c r="E419" s="188">
        <f t="shared" si="280"/>
        <v>10</v>
      </c>
      <c r="F419" s="188">
        <f t="shared" si="281"/>
        <v>3</v>
      </c>
      <c r="G419" s="197">
        <f t="shared" si="276"/>
        <v>13.67</v>
      </c>
      <c r="H419" s="198">
        <f t="shared" si="282"/>
        <v>0</v>
      </c>
      <c r="I419" s="199">
        <f t="shared" si="254"/>
        <v>44</v>
      </c>
      <c r="J419" s="200">
        <f t="shared" si="255"/>
        <v>10</v>
      </c>
      <c r="K419" s="192">
        <f t="shared" si="283"/>
        <v>440</v>
      </c>
      <c r="L419" s="213">
        <v>15</v>
      </c>
      <c r="M419" s="201">
        <f t="shared" si="268"/>
        <v>455</v>
      </c>
      <c r="N419" s="169">
        <v>12</v>
      </c>
      <c r="O419" s="197">
        <v>0</v>
      </c>
      <c r="P419" s="157">
        <v>0.25</v>
      </c>
      <c r="Q419" s="157">
        <f t="shared" si="279"/>
        <v>0.25</v>
      </c>
      <c r="R419" s="197">
        <f t="shared" si="256"/>
        <v>10</v>
      </c>
      <c r="S419" s="197">
        <f t="shared" si="262"/>
        <v>0</v>
      </c>
      <c r="T419" s="157">
        <f t="shared" si="284"/>
        <v>10.25</v>
      </c>
      <c r="U419" s="197">
        <f t="shared" si="285"/>
        <v>123</v>
      </c>
      <c r="V419" s="197">
        <f t="shared" si="257"/>
        <v>44</v>
      </c>
      <c r="W419" s="197">
        <f t="shared" si="286"/>
        <v>13.67</v>
      </c>
      <c r="X419" s="158">
        <f t="shared" si="270"/>
        <v>0</v>
      </c>
      <c r="Y419" s="158">
        <v>15</v>
      </c>
      <c r="Z419" s="158">
        <f t="shared" si="258"/>
        <v>440</v>
      </c>
      <c r="AA419" s="158">
        <f t="shared" si="287"/>
        <v>455</v>
      </c>
      <c r="AE419" s="202"/>
      <c r="AF419" s="203"/>
      <c r="AJ419" s="157">
        <f t="shared" si="265"/>
        <v>10</v>
      </c>
      <c r="AK419" s="157">
        <f t="shared" si="288"/>
        <v>0.25</v>
      </c>
      <c r="AL419" s="197">
        <f t="shared" si="296"/>
        <v>3</v>
      </c>
      <c r="AN419" s="197">
        <f t="shared" si="289"/>
        <v>12</v>
      </c>
      <c r="AO419" s="197">
        <f t="shared" si="290"/>
        <v>120</v>
      </c>
      <c r="AP419" s="197">
        <f t="shared" si="291"/>
        <v>0.25</v>
      </c>
      <c r="AQ419" s="197">
        <f t="shared" si="292"/>
        <v>3</v>
      </c>
      <c r="AR419" s="197">
        <f t="shared" si="293"/>
        <v>123</v>
      </c>
      <c r="AS419" s="197">
        <f t="shared" si="294"/>
        <v>13.666666666666666</v>
      </c>
      <c r="AT419" s="197">
        <f t="shared" si="272"/>
        <v>0</v>
      </c>
      <c r="AU419" s="204">
        <f t="shared" si="273"/>
        <v>0</v>
      </c>
      <c r="AV419" s="197">
        <f t="shared" si="295"/>
        <v>0</v>
      </c>
      <c r="AX419" s="169" t="s">
        <v>383</v>
      </c>
      <c r="AY419" s="205">
        <v>72.900000000000006</v>
      </c>
      <c r="AZ419" s="196" t="s">
        <v>3</v>
      </c>
      <c r="BA419" s="169">
        <v>12</v>
      </c>
      <c r="BB419" s="197">
        <v>0</v>
      </c>
      <c r="BC419" s="197">
        <v>3</v>
      </c>
      <c r="BD419" s="197">
        <f t="shared" si="278"/>
        <v>3</v>
      </c>
    </row>
    <row r="420" spans="1:56" s="197" customFormat="1" ht="27" hidden="1" customHeight="1" thickTop="1" thickBot="1">
      <c r="A420" s="169"/>
      <c r="B420" s="205"/>
      <c r="C420" s="196">
        <v>13</v>
      </c>
      <c r="D420" s="197" t="s">
        <v>256</v>
      </c>
      <c r="E420" s="188">
        <f t="shared" si="280"/>
        <v>10</v>
      </c>
      <c r="F420" s="188">
        <f t="shared" si="281"/>
        <v>8</v>
      </c>
      <c r="G420" s="197">
        <f t="shared" si="276"/>
        <v>15.41</v>
      </c>
      <c r="H420" s="198">
        <f t="shared" si="282"/>
        <v>0</v>
      </c>
      <c r="I420" s="199">
        <f t="shared" si="254"/>
        <v>44</v>
      </c>
      <c r="J420" s="200">
        <f t="shared" si="255"/>
        <v>10</v>
      </c>
      <c r="K420" s="192">
        <f t="shared" si="283"/>
        <v>440</v>
      </c>
      <c r="L420" s="213">
        <v>15</v>
      </c>
      <c r="M420" s="201">
        <f t="shared" si="268"/>
        <v>455</v>
      </c>
      <c r="N420" s="169">
        <v>13</v>
      </c>
      <c r="O420" s="197">
        <v>5</v>
      </c>
      <c r="P420" s="157">
        <v>0.25</v>
      </c>
      <c r="Q420" s="157">
        <f t="shared" si="279"/>
        <v>0.66666666666666674</v>
      </c>
      <c r="R420" s="197">
        <f t="shared" si="256"/>
        <v>10</v>
      </c>
      <c r="S420" s="197">
        <f t="shared" si="262"/>
        <v>0</v>
      </c>
      <c r="T420" s="157">
        <f t="shared" si="284"/>
        <v>10.666666666666666</v>
      </c>
      <c r="U420" s="197">
        <f t="shared" si="285"/>
        <v>138.66666666666666</v>
      </c>
      <c r="V420" s="197">
        <f t="shared" si="257"/>
        <v>44</v>
      </c>
      <c r="W420" s="197">
        <f t="shared" si="286"/>
        <v>15.41</v>
      </c>
      <c r="X420" s="158">
        <f t="shared" si="270"/>
        <v>0</v>
      </c>
      <c r="Y420" s="158">
        <v>15</v>
      </c>
      <c r="Z420" s="158">
        <f t="shared" si="258"/>
        <v>440</v>
      </c>
      <c r="AA420" s="158">
        <f t="shared" si="287"/>
        <v>455</v>
      </c>
      <c r="AE420" s="202"/>
      <c r="AF420" s="203"/>
      <c r="AJ420" s="157">
        <f t="shared" si="265"/>
        <v>10</v>
      </c>
      <c r="AK420" s="157">
        <f t="shared" si="288"/>
        <v>0.66666666666666607</v>
      </c>
      <c r="AL420" s="197">
        <f t="shared" si="296"/>
        <v>8</v>
      </c>
      <c r="AN420" s="197">
        <f t="shared" si="289"/>
        <v>13</v>
      </c>
      <c r="AO420" s="197">
        <f t="shared" si="290"/>
        <v>130</v>
      </c>
      <c r="AP420" s="197">
        <f t="shared" si="291"/>
        <v>0.66666666666666663</v>
      </c>
      <c r="AQ420" s="197">
        <f t="shared" si="292"/>
        <v>8.6666666666666661</v>
      </c>
      <c r="AR420" s="197">
        <f t="shared" si="293"/>
        <v>138.66666666666666</v>
      </c>
      <c r="AS420" s="197">
        <f t="shared" si="294"/>
        <v>15.407407407407407</v>
      </c>
      <c r="AT420" s="197">
        <f t="shared" si="272"/>
        <v>0</v>
      </c>
      <c r="AU420" s="204">
        <f t="shared" si="273"/>
        <v>0</v>
      </c>
      <c r="AV420" s="197">
        <f t="shared" si="295"/>
        <v>0</v>
      </c>
      <c r="AX420" s="169" t="s">
        <v>384</v>
      </c>
      <c r="AY420" s="205">
        <v>76.45</v>
      </c>
      <c r="AZ420" s="196">
        <v>13</v>
      </c>
      <c r="BA420" s="169">
        <v>13</v>
      </c>
      <c r="BB420" s="197">
        <v>5</v>
      </c>
      <c r="BC420" s="197">
        <v>3</v>
      </c>
      <c r="BD420" s="197">
        <f t="shared" si="278"/>
        <v>8</v>
      </c>
    </row>
    <row r="421" spans="1:56" s="197" customFormat="1" ht="27" hidden="1" customHeight="1" thickTop="1" thickBot="1">
      <c r="A421" s="169"/>
      <c r="B421" s="205"/>
      <c r="C421" s="196" t="s">
        <v>3</v>
      </c>
      <c r="D421" s="197" t="s">
        <v>256</v>
      </c>
      <c r="E421" s="188">
        <f t="shared" si="280"/>
        <v>10</v>
      </c>
      <c r="F421" s="188">
        <f t="shared" si="281"/>
        <v>4</v>
      </c>
      <c r="G421" s="197">
        <f t="shared" si="276"/>
        <v>13.78</v>
      </c>
      <c r="H421" s="198">
        <f t="shared" si="282"/>
        <v>0</v>
      </c>
      <c r="I421" s="199">
        <f t="shared" si="254"/>
        <v>44</v>
      </c>
      <c r="J421" s="200">
        <f t="shared" si="255"/>
        <v>10</v>
      </c>
      <c r="K421" s="192">
        <f t="shared" si="283"/>
        <v>440</v>
      </c>
      <c r="L421" s="213">
        <v>15</v>
      </c>
      <c r="M421" s="201">
        <f t="shared" si="268"/>
        <v>455</v>
      </c>
      <c r="N421" s="169">
        <v>12</v>
      </c>
      <c r="O421" s="197">
        <v>1</v>
      </c>
      <c r="P421" s="157">
        <v>0.25</v>
      </c>
      <c r="Q421" s="157">
        <f t="shared" si="279"/>
        <v>0.33333333333333331</v>
      </c>
      <c r="R421" s="197">
        <f t="shared" si="256"/>
        <v>10</v>
      </c>
      <c r="S421" s="197">
        <f t="shared" si="262"/>
        <v>0</v>
      </c>
      <c r="T421" s="157">
        <f t="shared" si="284"/>
        <v>10.333333333333334</v>
      </c>
      <c r="U421" s="197">
        <f t="shared" si="285"/>
        <v>124</v>
      </c>
      <c r="V421" s="197">
        <f t="shared" si="257"/>
        <v>44</v>
      </c>
      <c r="W421" s="197">
        <f t="shared" si="286"/>
        <v>13.78</v>
      </c>
      <c r="X421" s="158">
        <f t="shared" si="270"/>
        <v>0</v>
      </c>
      <c r="Y421" s="158">
        <v>15</v>
      </c>
      <c r="Z421" s="158">
        <f t="shared" si="258"/>
        <v>440</v>
      </c>
      <c r="AA421" s="158">
        <f t="shared" si="287"/>
        <v>455</v>
      </c>
      <c r="AE421" s="202"/>
      <c r="AF421" s="203"/>
      <c r="AJ421" s="157">
        <f t="shared" si="265"/>
        <v>10</v>
      </c>
      <c r="AK421" s="157">
        <f t="shared" si="288"/>
        <v>0.33333333333333393</v>
      </c>
      <c r="AL421" s="197">
        <f t="shared" si="296"/>
        <v>4</v>
      </c>
      <c r="AN421" s="197">
        <f t="shared" si="289"/>
        <v>12</v>
      </c>
      <c r="AO421" s="197">
        <f t="shared" si="290"/>
        <v>120</v>
      </c>
      <c r="AP421" s="197">
        <f t="shared" si="291"/>
        <v>0.33333333333333331</v>
      </c>
      <c r="AQ421" s="197">
        <f t="shared" si="292"/>
        <v>4</v>
      </c>
      <c r="AR421" s="197">
        <f t="shared" si="293"/>
        <v>124</v>
      </c>
      <c r="AS421" s="197">
        <f t="shared" si="294"/>
        <v>13.777777777777779</v>
      </c>
      <c r="AT421" s="197">
        <f t="shared" si="272"/>
        <v>0</v>
      </c>
      <c r="AU421" s="204">
        <f t="shared" si="273"/>
        <v>0</v>
      </c>
      <c r="AV421" s="197">
        <f t="shared" si="295"/>
        <v>0</v>
      </c>
      <c r="AX421" s="169" t="s">
        <v>385</v>
      </c>
      <c r="AY421" s="205">
        <v>69.900000000000006</v>
      </c>
      <c r="AZ421" s="196" t="s">
        <v>3</v>
      </c>
      <c r="BA421" s="169">
        <v>12</v>
      </c>
      <c r="BB421" s="197">
        <v>1</v>
      </c>
      <c r="BC421" s="197">
        <v>3</v>
      </c>
      <c r="BD421" s="197">
        <f t="shared" si="278"/>
        <v>4</v>
      </c>
    </row>
    <row r="422" spans="1:56" s="197" customFormat="1" ht="27" hidden="1" customHeight="1" thickTop="1" thickBot="1">
      <c r="A422" s="169"/>
      <c r="B422" s="205"/>
      <c r="C422" s="196" t="s">
        <v>3</v>
      </c>
      <c r="D422" s="197" t="s">
        <v>256</v>
      </c>
      <c r="E422" s="188">
        <f t="shared" si="280"/>
        <v>10</v>
      </c>
      <c r="F422" s="188">
        <f t="shared" si="281"/>
        <v>8</v>
      </c>
      <c r="G422" s="197">
        <f t="shared" si="276"/>
        <v>14.23</v>
      </c>
      <c r="H422" s="198">
        <f t="shared" si="282"/>
        <v>0</v>
      </c>
      <c r="I422" s="199">
        <f t="shared" si="254"/>
        <v>44</v>
      </c>
      <c r="J422" s="200">
        <f t="shared" si="255"/>
        <v>10</v>
      </c>
      <c r="K422" s="192">
        <f t="shared" si="283"/>
        <v>440</v>
      </c>
      <c r="L422" s="213">
        <v>15</v>
      </c>
      <c r="M422" s="201">
        <f t="shared" si="268"/>
        <v>455</v>
      </c>
      <c r="N422" s="169">
        <v>12</v>
      </c>
      <c r="O422" s="197">
        <v>5</v>
      </c>
      <c r="P422" s="157">
        <v>0.25</v>
      </c>
      <c r="Q422" s="157">
        <f t="shared" si="279"/>
        <v>0.66666666666666674</v>
      </c>
      <c r="R422" s="197">
        <f t="shared" si="256"/>
        <v>10</v>
      </c>
      <c r="S422" s="197">
        <f t="shared" si="262"/>
        <v>0</v>
      </c>
      <c r="T422" s="157">
        <f t="shared" si="284"/>
        <v>10.666666666666666</v>
      </c>
      <c r="U422" s="197">
        <f t="shared" si="285"/>
        <v>128</v>
      </c>
      <c r="V422" s="197">
        <f t="shared" si="257"/>
        <v>44</v>
      </c>
      <c r="W422" s="197">
        <f t="shared" si="286"/>
        <v>14.22</v>
      </c>
      <c r="X422" s="158">
        <f t="shared" si="270"/>
        <v>0</v>
      </c>
      <c r="Y422" s="158">
        <v>15</v>
      </c>
      <c r="Z422" s="158">
        <f t="shared" si="258"/>
        <v>440</v>
      </c>
      <c r="AA422" s="158">
        <f t="shared" si="287"/>
        <v>455</v>
      </c>
      <c r="AE422" s="202"/>
      <c r="AF422" s="203"/>
      <c r="AJ422" s="157">
        <f t="shared" si="265"/>
        <v>10</v>
      </c>
      <c r="AK422" s="157">
        <f t="shared" si="288"/>
        <v>0.66666666666666607</v>
      </c>
      <c r="AL422" s="197">
        <f t="shared" si="296"/>
        <v>8</v>
      </c>
      <c r="AN422" s="197">
        <f t="shared" si="289"/>
        <v>12</v>
      </c>
      <c r="AO422" s="197">
        <f t="shared" si="290"/>
        <v>120</v>
      </c>
      <c r="AP422" s="197">
        <f t="shared" si="291"/>
        <v>0.66666666666666663</v>
      </c>
      <c r="AQ422" s="197">
        <f t="shared" si="292"/>
        <v>8</v>
      </c>
      <c r="AR422" s="197">
        <f t="shared" si="293"/>
        <v>128</v>
      </c>
      <c r="AS422" s="197">
        <f t="shared" si="294"/>
        <v>14.222222222222221</v>
      </c>
      <c r="AT422" s="197">
        <f t="shared" si="272"/>
        <v>0</v>
      </c>
      <c r="AU422" s="204">
        <f t="shared" si="273"/>
        <v>0</v>
      </c>
      <c r="AV422" s="197">
        <f t="shared" si="295"/>
        <v>0</v>
      </c>
      <c r="AX422" s="169" t="s">
        <v>386</v>
      </c>
      <c r="AY422" s="205">
        <v>86.1</v>
      </c>
      <c r="AZ422" s="196" t="s">
        <v>3</v>
      </c>
      <c r="BA422" s="169">
        <v>12</v>
      </c>
      <c r="BB422" s="197">
        <v>5</v>
      </c>
      <c r="BC422" s="197">
        <v>3</v>
      </c>
      <c r="BD422" s="197">
        <f t="shared" si="278"/>
        <v>8</v>
      </c>
    </row>
    <row r="423" spans="1:56" s="197" customFormat="1" ht="27" hidden="1" customHeight="1" thickTop="1" thickBot="1">
      <c r="A423" s="169"/>
      <c r="B423" s="205"/>
      <c r="C423" s="196" t="s">
        <v>3</v>
      </c>
      <c r="D423" s="197" t="s">
        <v>256</v>
      </c>
      <c r="E423" s="188">
        <f t="shared" si="280"/>
        <v>10</v>
      </c>
      <c r="F423" s="188">
        <f t="shared" si="281"/>
        <v>8</v>
      </c>
      <c r="G423" s="197">
        <f t="shared" si="276"/>
        <v>14.23</v>
      </c>
      <c r="H423" s="198">
        <f t="shared" si="282"/>
        <v>0</v>
      </c>
      <c r="I423" s="199">
        <f t="shared" si="254"/>
        <v>44</v>
      </c>
      <c r="J423" s="200">
        <f t="shared" si="255"/>
        <v>10</v>
      </c>
      <c r="K423" s="192">
        <f t="shared" si="283"/>
        <v>440</v>
      </c>
      <c r="L423" s="213">
        <v>15</v>
      </c>
      <c r="M423" s="201">
        <f t="shared" si="268"/>
        <v>455</v>
      </c>
      <c r="N423" s="169">
        <v>12</v>
      </c>
      <c r="O423" s="197">
        <v>5</v>
      </c>
      <c r="P423" s="157">
        <v>0.25</v>
      </c>
      <c r="Q423" s="157">
        <f t="shared" si="279"/>
        <v>0.66666666666666674</v>
      </c>
      <c r="R423" s="197">
        <f t="shared" si="256"/>
        <v>10</v>
      </c>
      <c r="S423" s="197">
        <f t="shared" si="262"/>
        <v>0</v>
      </c>
      <c r="T423" s="157">
        <f t="shared" si="284"/>
        <v>10.666666666666666</v>
      </c>
      <c r="U423" s="197">
        <f t="shared" si="285"/>
        <v>128</v>
      </c>
      <c r="V423" s="197">
        <f t="shared" si="257"/>
        <v>44</v>
      </c>
      <c r="W423" s="197">
        <f t="shared" si="286"/>
        <v>14.22</v>
      </c>
      <c r="X423" s="158">
        <f t="shared" si="270"/>
        <v>0</v>
      </c>
      <c r="Y423" s="158">
        <v>15</v>
      </c>
      <c r="Z423" s="158">
        <f t="shared" si="258"/>
        <v>440</v>
      </c>
      <c r="AA423" s="158">
        <f t="shared" si="287"/>
        <v>455</v>
      </c>
      <c r="AE423" s="202"/>
      <c r="AF423" s="203"/>
      <c r="AJ423" s="157">
        <f t="shared" si="265"/>
        <v>10</v>
      </c>
      <c r="AK423" s="157">
        <f t="shared" si="288"/>
        <v>0.66666666666666607</v>
      </c>
      <c r="AL423" s="197">
        <f t="shared" si="296"/>
        <v>8</v>
      </c>
      <c r="AN423" s="197">
        <f t="shared" si="289"/>
        <v>12</v>
      </c>
      <c r="AO423" s="197">
        <f t="shared" si="290"/>
        <v>120</v>
      </c>
      <c r="AP423" s="197">
        <f t="shared" si="291"/>
        <v>0.66666666666666663</v>
      </c>
      <c r="AQ423" s="197">
        <f t="shared" si="292"/>
        <v>8</v>
      </c>
      <c r="AR423" s="197">
        <f t="shared" si="293"/>
        <v>128</v>
      </c>
      <c r="AS423" s="197">
        <f t="shared" si="294"/>
        <v>14.222222222222221</v>
      </c>
      <c r="AT423" s="197">
        <f t="shared" si="272"/>
        <v>0</v>
      </c>
      <c r="AU423" s="204">
        <f t="shared" si="273"/>
        <v>0</v>
      </c>
      <c r="AV423" s="197">
        <f t="shared" si="295"/>
        <v>0</v>
      </c>
      <c r="AX423" s="169" t="s">
        <v>387</v>
      </c>
      <c r="AY423" s="205">
        <v>72</v>
      </c>
      <c r="AZ423" s="196" t="s">
        <v>3</v>
      </c>
      <c r="BA423" s="169">
        <v>12</v>
      </c>
      <c r="BB423" s="197">
        <v>5</v>
      </c>
      <c r="BC423" s="197">
        <v>3</v>
      </c>
      <c r="BD423" s="197">
        <f t="shared" si="278"/>
        <v>8</v>
      </c>
    </row>
    <row r="424" spans="1:56" s="197" customFormat="1" ht="27" hidden="1" customHeight="1" thickTop="1" thickBot="1">
      <c r="A424" s="169"/>
      <c r="B424" s="205"/>
      <c r="C424" s="196" t="s">
        <v>3</v>
      </c>
      <c r="D424" s="197" t="s">
        <v>256</v>
      </c>
      <c r="E424" s="188">
        <f t="shared" si="280"/>
        <v>10</v>
      </c>
      <c r="F424" s="188">
        <f t="shared" si="281"/>
        <v>3</v>
      </c>
      <c r="G424" s="197">
        <f t="shared" si="276"/>
        <v>13.67</v>
      </c>
      <c r="H424" s="198">
        <f t="shared" si="282"/>
        <v>0</v>
      </c>
      <c r="I424" s="199">
        <f t="shared" si="254"/>
        <v>44</v>
      </c>
      <c r="J424" s="200">
        <f t="shared" si="255"/>
        <v>10</v>
      </c>
      <c r="K424" s="192">
        <f t="shared" si="283"/>
        <v>440</v>
      </c>
      <c r="L424" s="213">
        <v>15</v>
      </c>
      <c r="M424" s="201">
        <f t="shared" si="268"/>
        <v>455</v>
      </c>
      <c r="N424" s="169">
        <v>12</v>
      </c>
      <c r="O424" s="197">
        <v>0</v>
      </c>
      <c r="P424" s="157">
        <v>0.25</v>
      </c>
      <c r="Q424" s="157">
        <f t="shared" si="279"/>
        <v>0.25</v>
      </c>
      <c r="R424" s="197">
        <f t="shared" si="256"/>
        <v>10</v>
      </c>
      <c r="S424" s="197">
        <f t="shared" si="262"/>
        <v>0</v>
      </c>
      <c r="T424" s="157">
        <f t="shared" si="284"/>
        <v>10.25</v>
      </c>
      <c r="U424" s="197">
        <f t="shared" si="285"/>
        <v>123</v>
      </c>
      <c r="V424" s="197">
        <f t="shared" si="257"/>
        <v>44</v>
      </c>
      <c r="W424" s="197">
        <f t="shared" si="286"/>
        <v>13.67</v>
      </c>
      <c r="X424" s="158">
        <f t="shared" si="270"/>
        <v>0</v>
      </c>
      <c r="Y424" s="158">
        <v>15</v>
      </c>
      <c r="Z424" s="158">
        <f t="shared" si="258"/>
        <v>440</v>
      </c>
      <c r="AA424" s="158">
        <f t="shared" si="287"/>
        <v>455</v>
      </c>
      <c r="AE424" s="202"/>
      <c r="AF424" s="203"/>
      <c r="AJ424" s="157">
        <f t="shared" si="265"/>
        <v>10</v>
      </c>
      <c r="AK424" s="157">
        <f t="shared" si="288"/>
        <v>0.25</v>
      </c>
      <c r="AL424" s="197">
        <f t="shared" si="296"/>
        <v>3</v>
      </c>
      <c r="AN424" s="197">
        <f t="shared" si="289"/>
        <v>12</v>
      </c>
      <c r="AO424" s="197">
        <f t="shared" si="290"/>
        <v>120</v>
      </c>
      <c r="AP424" s="197">
        <f t="shared" si="291"/>
        <v>0.25</v>
      </c>
      <c r="AQ424" s="197">
        <f t="shared" si="292"/>
        <v>3</v>
      </c>
      <c r="AR424" s="197">
        <f t="shared" si="293"/>
        <v>123</v>
      </c>
      <c r="AS424" s="197">
        <f t="shared" si="294"/>
        <v>13.666666666666666</v>
      </c>
      <c r="AT424" s="197">
        <f t="shared" si="272"/>
        <v>0</v>
      </c>
      <c r="AU424" s="204">
        <f t="shared" si="273"/>
        <v>0</v>
      </c>
      <c r="AV424" s="197">
        <f t="shared" si="295"/>
        <v>0</v>
      </c>
      <c r="AX424" s="169" t="s">
        <v>388</v>
      </c>
      <c r="AY424" s="205">
        <v>69.45</v>
      </c>
      <c r="AZ424" s="196" t="s">
        <v>3</v>
      </c>
      <c r="BA424" s="169">
        <v>12</v>
      </c>
      <c r="BB424" s="197">
        <v>0</v>
      </c>
      <c r="BC424" s="197">
        <v>3</v>
      </c>
      <c r="BD424" s="197">
        <f t="shared" si="278"/>
        <v>3</v>
      </c>
    </row>
    <row r="425" spans="1:56" s="197" customFormat="1" ht="27" hidden="1" customHeight="1" thickTop="1" thickBot="1">
      <c r="A425" s="169"/>
      <c r="B425" s="205"/>
      <c r="C425" s="196">
        <v>13.17</v>
      </c>
      <c r="D425" s="197" t="s">
        <v>256</v>
      </c>
      <c r="E425" s="188">
        <f t="shared" si="280"/>
        <v>11</v>
      </c>
      <c r="F425" s="188">
        <f t="shared" si="281"/>
        <v>11</v>
      </c>
      <c r="G425" s="197">
        <f t="shared" si="276"/>
        <v>17.440000000000001</v>
      </c>
      <c r="H425" s="198">
        <f t="shared" si="282"/>
        <v>0</v>
      </c>
      <c r="I425" s="199">
        <f t="shared" si="254"/>
        <v>44</v>
      </c>
      <c r="J425" s="200">
        <f t="shared" si="255"/>
        <v>10</v>
      </c>
      <c r="K425" s="192">
        <f t="shared" si="283"/>
        <v>440</v>
      </c>
      <c r="L425" s="213">
        <v>15</v>
      </c>
      <c r="M425" s="201">
        <f t="shared" si="268"/>
        <v>455</v>
      </c>
      <c r="N425" s="169">
        <v>13.17</v>
      </c>
      <c r="O425" s="197">
        <v>20</v>
      </c>
      <c r="P425" s="157">
        <v>0.25</v>
      </c>
      <c r="Q425" s="157">
        <f t="shared" si="279"/>
        <v>1.9166666666666667</v>
      </c>
      <c r="R425" s="197">
        <f t="shared" si="256"/>
        <v>10</v>
      </c>
      <c r="S425" s="197">
        <f t="shared" si="262"/>
        <v>0</v>
      </c>
      <c r="T425" s="157">
        <f t="shared" si="284"/>
        <v>11.916666666666666</v>
      </c>
      <c r="U425" s="197">
        <f t="shared" si="285"/>
        <v>156.9425</v>
      </c>
      <c r="V425" s="197">
        <f t="shared" si="257"/>
        <v>44</v>
      </c>
      <c r="W425" s="197">
        <f t="shared" si="286"/>
        <v>17.440000000000001</v>
      </c>
      <c r="X425" s="158">
        <f t="shared" si="270"/>
        <v>0</v>
      </c>
      <c r="Y425" s="158">
        <v>15</v>
      </c>
      <c r="Z425" s="158">
        <f t="shared" si="258"/>
        <v>440</v>
      </c>
      <c r="AA425" s="158">
        <f t="shared" si="287"/>
        <v>455</v>
      </c>
      <c r="AE425" s="202"/>
      <c r="AF425" s="203"/>
      <c r="AJ425" s="157">
        <f t="shared" si="265"/>
        <v>11</v>
      </c>
      <c r="AK425" s="157">
        <f t="shared" si="288"/>
        <v>0.91666666666666607</v>
      </c>
      <c r="AL425" s="197">
        <f t="shared" si="296"/>
        <v>11</v>
      </c>
      <c r="AN425" s="197">
        <f t="shared" si="289"/>
        <v>13.17</v>
      </c>
      <c r="AO425" s="197">
        <f t="shared" si="290"/>
        <v>144.87</v>
      </c>
      <c r="AP425" s="197">
        <f t="shared" si="291"/>
        <v>0.91666666666666663</v>
      </c>
      <c r="AQ425" s="197">
        <f t="shared" si="292"/>
        <v>12.0725</v>
      </c>
      <c r="AR425" s="197">
        <f t="shared" si="293"/>
        <v>156.9425</v>
      </c>
      <c r="AS425" s="197">
        <f t="shared" si="294"/>
        <v>17.438055555555554</v>
      </c>
      <c r="AT425" s="197">
        <f t="shared" si="272"/>
        <v>0</v>
      </c>
      <c r="AU425" s="204">
        <f t="shared" si="273"/>
        <v>0</v>
      </c>
      <c r="AV425" s="197">
        <f t="shared" si="295"/>
        <v>0</v>
      </c>
      <c r="AX425" s="169" t="s">
        <v>389</v>
      </c>
      <c r="AY425" s="205">
        <v>103.1</v>
      </c>
      <c r="AZ425" s="196">
        <v>13.17</v>
      </c>
      <c r="BA425" s="169">
        <v>13.17</v>
      </c>
      <c r="BB425" s="197">
        <v>20</v>
      </c>
      <c r="BC425" s="197">
        <v>3</v>
      </c>
      <c r="BD425" s="197">
        <f t="shared" si="278"/>
        <v>23</v>
      </c>
    </row>
    <row r="426" spans="1:56" s="197" customFormat="1" ht="27" hidden="1" customHeight="1" thickTop="1" thickBot="1">
      <c r="A426" s="169"/>
      <c r="B426" s="205"/>
      <c r="C426" s="196">
        <v>13.17</v>
      </c>
      <c r="D426" s="197" t="s">
        <v>256</v>
      </c>
      <c r="E426" s="188">
        <f t="shared" si="280"/>
        <v>10</v>
      </c>
      <c r="F426" s="188">
        <f t="shared" si="281"/>
        <v>11</v>
      </c>
      <c r="G426" s="197">
        <f t="shared" si="276"/>
        <v>15.98</v>
      </c>
      <c r="H426" s="198">
        <f t="shared" si="282"/>
        <v>0</v>
      </c>
      <c r="I426" s="199">
        <f t="shared" si="254"/>
        <v>44</v>
      </c>
      <c r="J426" s="200">
        <f t="shared" si="255"/>
        <v>10</v>
      </c>
      <c r="K426" s="192">
        <f t="shared" si="283"/>
        <v>440</v>
      </c>
      <c r="L426" s="213">
        <v>15</v>
      </c>
      <c r="M426" s="201">
        <f t="shared" si="268"/>
        <v>455</v>
      </c>
      <c r="N426" s="169">
        <v>13.17</v>
      </c>
      <c r="O426" s="197">
        <v>8</v>
      </c>
      <c r="P426" s="157">
        <v>0.25</v>
      </c>
      <c r="Q426" s="157">
        <f t="shared" si="279"/>
        <v>0.91666666666666663</v>
      </c>
      <c r="R426" s="197">
        <f t="shared" si="256"/>
        <v>10</v>
      </c>
      <c r="S426" s="197">
        <f t="shared" si="262"/>
        <v>0</v>
      </c>
      <c r="T426" s="157">
        <f t="shared" si="284"/>
        <v>10.916666666666666</v>
      </c>
      <c r="U426" s="197">
        <f t="shared" si="285"/>
        <v>143.77249999999998</v>
      </c>
      <c r="V426" s="197">
        <f t="shared" si="257"/>
        <v>44</v>
      </c>
      <c r="W426" s="197">
        <f t="shared" si="286"/>
        <v>15.97</v>
      </c>
      <c r="X426" s="158">
        <f t="shared" si="270"/>
        <v>0</v>
      </c>
      <c r="Y426" s="158">
        <v>15</v>
      </c>
      <c r="Z426" s="158">
        <f t="shared" si="258"/>
        <v>440</v>
      </c>
      <c r="AA426" s="158">
        <f t="shared" si="287"/>
        <v>455</v>
      </c>
      <c r="AE426" s="202"/>
      <c r="AF426" s="203"/>
      <c r="AJ426" s="157">
        <f t="shared" si="265"/>
        <v>10</v>
      </c>
      <c r="AK426" s="157">
        <f t="shared" si="288"/>
        <v>0.91666666666666607</v>
      </c>
      <c r="AL426" s="197">
        <f t="shared" si="296"/>
        <v>11</v>
      </c>
      <c r="AN426" s="197">
        <f t="shared" si="289"/>
        <v>13.17</v>
      </c>
      <c r="AO426" s="197">
        <f t="shared" si="290"/>
        <v>131.69999999999999</v>
      </c>
      <c r="AP426" s="197">
        <f t="shared" si="291"/>
        <v>0.91666666666666663</v>
      </c>
      <c r="AQ426" s="197">
        <f t="shared" si="292"/>
        <v>12.0725</v>
      </c>
      <c r="AR426" s="197">
        <f t="shared" si="293"/>
        <v>143.77249999999998</v>
      </c>
      <c r="AS426" s="197">
        <f t="shared" si="294"/>
        <v>15.974722222222219</v>
      </c>
      <c r="AT426" s="197">
        <f t="shared" si="272"/>
        <v>0</v>
      </c>
      <c r="AU426" s="204">
        <f t="shared" si="273"/>
        <v>0</v>
      </c>
      <c r="AV426" s="197">
        <f t="shared" si="295"/>
        <v>0</v>
      </c>
      <c r="AX426" s="169" t="s">
        <v>390</v>
      </c>
      <c r="AY426" s="205">
        <v>72.45</v>
      </c>
      <c r="AZ426" s="196">
        <v>13.17</v>
      </c>
      <c r="BA426" s="169">
        <v>13.17</v>
      </c>
      <c r="BB426" s="197">
        <v>8</v>
      </c>
      <c r="BC426" s="197">
        <v>3</v>
      </c>
      <c r="BD426" s="197">
        <f t="shared" si="278"/>
        <v>11</v>
      </c>
    </row>
    <row r="427" spans="1:56" s="197" customFormat="1" ht="27" hidden="1" customHeight="1" thickTop="1" thickBot="1">
      <c r="A427" s="169"/>
      <c r="B427" s="205"/>
      <c r="C427" s="196" t="s">
        <v>3</v>
      </c>
      <c r="D427" s="197" t="s">
        <v>256</v>
      </c>
      <c r="E427" s="188">
        <f t="shared" si="280"/>
        <v>13</v>
      </c>
      <c r="F427" s="188">
        <f t="shared" si="281"/>
        <v>3</v>
      </c>
      <c r="G427" s="197">
        <f t="shared" si="276"/>
        <v>17.670000000000002</v>
      </c>
      <c r="H427" s="198">
        <f t="shared" si="282"/>
        <v>0</v>
      </c>
      <c r="I427" s="199">
        <f t="shared" si="254"/>
        <v>44</v>
      </c>
      <c r="J427" s="200">
        <f t="shared" si="255"/>
        <v>10</v>
      </c>
      <c r="K427" s="192">
        <f t="shared" si="283"/>
        <v>440</v>
      </c>
      <c r="L427" s="213">
        <v>15</v>
      </c>
      <c r="M427" s="201">
        <f t="shared" si="268"/>
        <v>455</v>
      </c>
      <c r="N427" s="169">
        <v>12</v>
      </c>
      <c r="O427" s="197">
        <v>36</v>
      </c>
      <c r="P427" s="157">
        <v>0.25</v>
      </c>
      <c r="Q427" s="157">
        <f t="shared" si="279"/>
        <v>3.25</v>
      </c>
      <c r="R427" s="197">
        <f t="shared" si="256"/>
        <v>10</v>
      </c>
      <c r="S427" s="197">
        <f t="shared" si="262"/>
        <v>0</v>
      </c>
      <c r="T427" s="157">
        <f t="shared" si="284"/>
        <v>13.25</v>
      </c>
      <c r="U427" s="197">
        <f t="shared" si="285"/>
        <v>159</v>
      </c>
      <c r="V427" s="197">
        <f t="shared" si="257"/>
        <v>44</v>
      </c>
      <c r="W427" s="197">
        <f t="shared" si="286"/>
        <v>17.670000000000002</v>
      </c>
      <c r="X427" s="158">
        <f t="shared" si="270"/>
        <v>0</v>
      </c>
      <c r="Y427" s="158">
        <v>15</v>
      </c>
      <c r="Z427" s="158">
        <f t="shared" si="258"/>
        <v>440</v>
      </c>
      <c r="AA427" s="158">
        <f t="shared" si="287"/>
        <v>455</v>
      </c>
      <c r="AE427" s="202"/>
      <c r="AF427" s="203"/>
      <c r="AJ427" s="157">
        <f t="shared" si="265"/>
        <v>13</v>
      </c>
      <c r="AK427" s="157">
        <f t="shared" si="288"/>
        <v>0.25</v>
      </c>
      <c r="AL427" s="197">
        <f t="shared" si="296"/>
        <v>3</v>
      </c>
      <c r="AN427" s="197">
        <f t="shared" si="289"/>
        <v>12</v>
      </c>
      <c r="AO427" s="197">
        <f t="shared" si="290"/>
        <v>156</v>
      </c>
      <c r="AP427" s="197">
        <f t="shared" si="291"/>
        <v>0.25</v>
      </c>
      <c r="AQ427" s="197">
        <f t="shared" si="292"/>
        <v>3</v>
      </c>
      <c r="AR427" s="197">
        <f t="shared" si="293"/>
        <v>159</v>
      </c>
      <c r="AS427" s="197">
        <f t="shared" si="294"/>
        <v>17.666666666666668</v>
      </c>
      <c r="AT427" s="197">
        <f t="shared" si="272"/>
        <v>0</v>
      </c>
      <c r="AU427" s="204">
        <f t="shared" si="273"/>
        <v>0</v>
      </c>
      <c r="AV427" s="197">
        <f t="shared" si="295"/>
        <v>0</v>
      </c>
      <c r="AX427" s="169" t="s">
        <v>391</v>
      </c>
      <c r="AY427" s="205">
        <v>136.6</v>
      </c>
      <c r="AZ427" s="196" t="s">
        <v>3</v>
      </c>
      <c r="BA427" s="169">
        <v>12</v>
      </c>
      <c r="BB427" s="197">
        <v>36</v>
      </c>
      <c r="BC427" s="197">
        <v>3</v>
      </c>
      <c r="BD427" s="197">
        <f t="shared" si="278"/>
        <v>39</v>
      </c>
    </row>
    <row r="428" spans="1:56" s="197" customFormat="1" ht="27" hidden="1" customHeight="1" thickTop="1" thickBot="1">
      <c r="A428" s="169"/>
      <c r="B428" s="205"/>
      <c r="C428" s="196" t="s">
        <v>3</v>
      </c>
      <c r="D428" s="197" t="s">
        <v>256</v>
      </c>
      <c r="E428" s="188">
        <f t="shared" si="280"/>
        <v>10</v>
      </c>
      <c r="F428" s="188">
        <f t="shared" si="281"/>
        <v>3</v>
      </c>
      <c r="G428" s="197">
        <f t="shared" si="276"/>
        <v>13.67</v>
      </c>
      <c r="H428" s="198">
        <f t="shared" si="282"/>
        <v>0</v>
      </c>
      <c r="I428" s="199">
        <f t="shared" si="254"/>
        <v>44</v>
      </c>
      <c r="J428" s="200">
        <f t="shared" si="255"/>
        <v>10</v>
      </c>
      <c r="K428" s="192">
        <f t="shared" si="283"/>
        <v>440</v>
      </c>
      <c r="L428" s="213">
        <v>15</v>
      </c>
      <c r="M428" s="201">
        <f t="shared" si="268"/>
        <v>455</v>
      </c>
      <c r="N428" s="169">
        <v>12</v>
      </c>
      <c r="O428" s="197">
        <v>0</v>
      </c>
      <c r="P428" s="157">
        <v>0.25</v>
      </c>
      <c r="Q428" s="157">
        <f t="shared" si="279"/>
        <v>0.25</v>
      </c>
      <c r="R428" s="197">
        <f t="shared" si="256"/>
        <v>10</v>
      </c>
      <c r="S428" s="197">
        <f t="shared" si="262"/>
        <v>0</v>
      </c>
      <c r="T428" s="157">
        <f t="shared" si="284"/>
        <v>10.25</v>
      </c>
      <c r="U428" s="197">
        <f t="shared" si="285"/>
        <v>123</v>
      </c>
      <c r="V428" s="197">
        <f t="shared" si="257"/>
        <v>44</v>
      </c>
      <c r="W428" s="197">
        <f t="shared" si="286"/>
        <v>13.67</v>
      </c>
      <c r="X428" s="158">
        <f t="shared" si="270"/>
        <v>0</v>
      </c>
      <c r="Y428" s="158">
        <v>15</v>
      </c>
      <c r="Z428" s="158">
        <f t="shared" si="258"/>
        <v>440</v>
      </c>
      <c r="AA428" s="158">
        <f t="shared" si="287"/>
        <v>455</v>
      </c>
      <c r="AE428" s="202"/>
      <c r="AF428" s="203"/>
      <c r="AJ428" s="157">
        <f t="shared" si="265"/>
        <v>10</v>
      </c>
      <c r="AK428" s="157">
        <f t="shared" si="288"/>
        <v>0.25</v>
      </c>
      <c r="AL428" s="197">
        <f t="shared" si="296"/>
        <v>3</v>
      </c>
      <c r="AN428" s="197">
        <f t="shared" si="289"/>
        <v>12</v>
      </c>
      <c r="AO428" s="197">
        <f t="shared" si="290"/>
        <v>120</v>
      </c>
      <c r="AP428" s="197">
        <f t="shared" si="291"/>
        <v>0.25</v>
      </c>
      <c r="AQ428" s="197">
        <f t="shared" si="292"/>
        <v>3</v>
      </c>
      <c r="AR428" s="197">
        <f t="shared" si="293"/>
        <v>123</v>
      </c>
      <c r="AS428" s="197">
        <f t="shared" si="294"/>
        <v>13.666666666666666</v>
      </c>
      <c r="AT428" s="197">
        <f t="shared" si="272"/>
        <v>0</v>
      </c>
      <c r="AU428" s="204">
        <f t="shared" si="273"/>
        <v>0</v>
      </c>
      <c r="AV428" s="197">
        <f t="shared" si="295"/>
        <v>0</v>
      </c>
      <c r="AX428" s="169" t="s">
        <v>392</v>
      </c>
      <c r="AY428" s="205">
        <v>79.95</v>
      </c>
      <c r="AZ428" s="196" t="s">
        <v>3</v>
      </c>
      <c r="BA428" s="169">
        <v>12</v>
      </c>
      <c r="BB428" s="197">
        <v>0</v>
      </c>
      <c r="BC428" s="197">
        <v>3</v>
      </c>
      <c r="BD428" s="197">
        <f t="shared" si="278"/>
        <v>3</v>
      </c>
    </row>
    <row r="429" spans="1:56" s="197" customFormat="1" ht="27" hidden="1" customHeight="1" thickTop="1" thickBot="1">
      <c r="A429" s="169"/>
      <c r="B429" s="205"/>
      <c r="C429" s="196">
        <v>13.75</v>
      </c>
      <c r="D429" s="197" t="s">
        <v>256</v>
      </c>
      <c r="E429" s="188">
        <f t="shared" si="280"/>
        <v>12</v>
      </c>
      <c r="F429" s="188">
        <f t="shared" si="281"/>
        <v>4</v>
      </c>
      <c r="G429" s="197">
        <f t="shared" si="276"/>
        <v>18.850000000000001</v>
      </c>
      <c r="H429" s="198">
        <f t="shared" si="282"/>
        <v>0</v>
      </c>
      <c r="I429" s="199">
        <f t="shared" si="254"/>
        <v>44</v>
      </c>
      <c r="J429" s="200">
        <f t="shared" si="255"/>
        <v>10</v>
      </c>
      <c r="K429" s="192">
        <f t="shared" si="283"/>
        <v>440</v>
      </c>
      <c r="L429" s="213">
        <v>15</v>
      </c>
      <c r="M429" s="201">
        <f t="shared" si="268"/>
        <v>455</v>
      </c>
      <c r="N429" s="169">
        <v>13.75</v>
      </c>
      <c r="O429" s="197">
        <v>25</v>
      </c>
      <c r="P429" s="157">
        <v>0.25</v>
      </c>
      <c r="Q429" s="157">
        <f t="shared" si="279"/>
        <v>2.3333333333333335</v>
      </c>
      <c r="R429" s="197">
        <f t="shared" si="256"/>
        <v>10</v>
      </c>
      <c r="S429" s="197">
        <f t="shared" si="262"/>
        <v>0</v>
      </c>
      <c r="T429" s="157">
        <f t="shared" si="284"/>
        <v>12.333333333333334</v>
      </c>
      <c r="U429" s="197">
        <f t="shared" si="285"/>
        <v>169.58333333333334</v>
      </c>
      <c r="V429" s="197">
        <f t="shared" si="257"/>
        <v>44</v>
      </c>
      <c r="W429" s="197">
        <f t="shared" si="286"/>
        <v>18.84</v>
      </c>
      <c r="X429" s="158">
        <f t="shared" si="270"/>
        <v>0</v>
      </c>
      <c r="Y429" s="158">
        <v>15</v>
      </c>
      <c r="Z429" s="158">
        <f t="shared" si="258"/>
        <v>440</v>
      </c>
      <c r="AA429" s="158">
        <f t="shared" si="287"/>
        <v>455</v>
      </c>
      <c r="AE429" s="202"/>
      <c r="AF429" s="203"/>
      <c r="AJ429" s="157">
        <f t="shared" si="265"/>
        <v>12</v>
      </c>
      <c r="AK429" s="157">
        <f t="shared" si="288"/>
        <v>0.33333333333333393</v>
      </c>
      <c r="AL429" s="197">
        <f t="shared" si="296"/>
        <v>4</v>
      </c>
      <c r="AN429" s="197">
        <f t="shared" si="289"/>
        <v>13.75</v>
      </c>
      <c r="AO429" s="197">
        <f t="shared" si="290"/>
        <v>165</v>
      </c>
      <c r="AP429" s="197">
        <f t="shared" si="291"/>
        <v>0.33333333333333331</v>
      </c>
      <c r="AQ429" s="197">
        <f t="shared" si="292"/>
        <v>4.583333333333333</v>
      </c>
      <c r="AR429" s="197">
        <f t="shared" si="293"/>
        <v>169.58333333333334</v>
      </c>
      <c r="AS429" s="197">
        <f t="shared" si="294"/>
        <v>18.842592592592595</v>
      </c>
      <c r="AT429" s="197">
        <f t="shared" si="272"/>
        <v>0</v>
      </c>
      <c r="AU429" s="204">
        <f t="shared" si="273"/>
        <v>0</v>
      </c>
      <c r="AV429" s="197">
        <f t="shared" si="295"/>
        <v>0</v>
      </c>
      <c r="AX429" s="169" t="s">
        <v>393</v>
      </c>
      <c r="AY429" s="205">
        <v>79.95</v>
      </c>
      <c r="AZ429" s="196">
        <v>13.75</v>
      </c>
      <c r="BA429" s="169">
        <v>13.75</v>
      </c>
      <c r="BB429" s="197">
        <v>25</v>
      </c>
      <c r="BC429" s="197">
        <v>3</v>
      </c>
      <c r="BD429" s="197">
        <f t="shared" si="278"/>
        <v>28</v>
      </c>
    </row>
    <row r="430" spans="1:56" s="197" customFormat="1" ht="27" hidden="1" customHeight="1" thickTop="1" thickBot="1">
      <c r="A430" s="169"/>
      <c r="B430" s="205"/>
      <c r="C430" s="196" t="s">
        <v>3</v>
      </c>
      <c r="D430" s="197" t="s">
        <v>256</v>
      </c>
      <c r="E430" s="188">
        <f t="shared" si="280"/>
        <v>11</v>
      </c>
      <c r="F430" s="188">
        <f t="shared" si="281"/>
        <v>2</v>
      </c>
      <c r="G430" s="197">
        <f t="shared" si="276"/>
        <v>14.89</v>
      </c>
      <c r="H430" s="198">
        <f t="shared" si="282"/>
        <v>0</v>
      </c>
      <c r="I430" s="199">
        <f t="shared" ref="I430:I431" si="297">+$Q$40</f>
        <v>44</v>
      </c>
      <c r="J430" s="200">
        <f t="shared" ref="J430:J431" si="298">+$S$40</f>
        <v>10</v>
      </c>
      <c r="K430" s="192">
        <f t="shared" si="283"/>
        <v>440</v>
      </c>
      <c r="L430" s="213">
        <v>15</v>
      </c>
      <c r="M430" s="201">
        <f t="shared" si="268"/>
        <v>455</v>
      </c>
      <c r="N430" s="169">
        <v>12</v>
      </c>
      <c r="O430" s="197">
        <v>11</v>
      </c>
      <c r="P430" s="157">
        <v>0.25</v>
      </c>
      <c r="Q430" s="157">
        <f t="shared" si="279"/>
        <v>1.1666666666666665</v>
      </c>
      <c r="R430" s="197">
        <f t="shared" ref="R430:R431" si="299">+$B$28</f>
        <v>10</v>
      </c>
      <c r="S430" s="197">
        <f t="shared" si="262"/>
        <v>0</v>
      </c>
      <c r="T430" s="157">
        <f t="shared" si="284"/>
        <v>11.166666666666666</v>
      </c>
      <c r="U430" s="197">
        <f t="shared" si="285"/>
        <v>134</v>
      </c>
      <c r="V430" s="197">
        <f t="shared" ref="V430:V431" si="300">+$B$30</f>
        <v>44</v>
      </c>
      <c r="W430" s="197">
        <f t="shared" si="286"/>
        <v>14.89</v>
      </c>
      <c r="X430" s="158">
        <f t="shared" si="270"/>
        <v>0</v>
      </c>
      <c r="Y430" s="158">
        <v>15</v>
      </c>
      <c r="Z430" s="158">
        <f t="shared" ref="Z430:Z431" si="301">+$B$31</f>
        <v>440</v>
      </c>
      <c r="AA430" s="158">
        <f t="shared" si="287"/>
        <v>455</v>
      </c>
      <c r="AE430" s="202"/>
      <c r="AF430" s="203"/>
      <c r="AJ430" s="157">
        <f t="shared" si="265"/>
        <v>11</v>
      </c>
      <c r="AK430" s="157">
        <f t="shared" si="288"/>
        <v>0.16666666666666607</v>
      </c>
      <c r="AL430" s="197">
        <f t="shared" si="296"/>
        <v>2</v>
      </c>
      <c r="AN430" s="197">
        <f t="shared" si="289"/>
        <v>12</v>
      </c>
      <c r="AO430" s="197">
        <f t="shared" si="290"/>
        <v>132</v>
      </c>
      <c r="AP430" s="197">
        <f t="shared" si="291"/>
        <v>0.16666666666666666</v>
      </c>
      <c r="AQ430" s="197">
        <f t="shared" si="292"/>
        <v>2</v>
      </c>
      <c r="AR430" s="197">
        <f t="shared" si="293"/>
        <v>134</v>
      </c>
      <c r="AS430" s="197">
        <f t="shared" si="294"/>
        <v>14.888888888888889</v>
      </c>
      <c r="AT430" s="197">
        <f t="shared" si="272"/>
        <v>0</v>
      </c>
      <c r="AU430" s="204">
        <f t="shared" si="273"/>
        <v>0</v>
      </c>
      <c r="AV430" s="197">
        <f t="shared" si="295"/>
        <v>0</v>
      </c>
      <c r="AX430" s="169" t="s">
        <v>394</v>
      </c>
      <c r="AY430" s="205">
        <v>94.8</v>
      </c>
      <c r="AZ430" s="196" t="s">
        <v>3</v>
      </c>
      <c r="BA430" s="169">
        <v>12</v>
      </c>
      <c r="BB430" s="197">
        <v>11</v>
      </c>
      <c r="BC430" s="197">
        <v>3</v>
      </c>
      <c r="BD430" s="197">
        <f t="shared" si="278"/>
        <v>14</v>
      </c>
    </row>
    <row r="431" spans="1:56" s="197" customFormat="1" ht="27" hidden="1" customHeight="1" thickTop="1" thickBot="1">
      <c r="A431" s="169"/>
      <c r="B431" s="205"/>
      <c r="C431" s="196">
        <v>13.17</v>
      </c>
      <c r="D431" s="197" t="s">
        <v>256</v>
      </c>
      <c r="E431" s="188">
        <f t="shared" si="280"/>
        <v>11</v>
      </c>
      <c r="F431" s="188">
        <f t="shared" si="281"/>
        <v>9</v>
      </c>
      <c r="G431" s="197">
        <f t="shared" si="276"/>
        <v>17.200000000000003</v>
      </c>
      <c r="H431" s="198">
        <f t="shared" si="282"/>
        <v>0</v>
      </c>
      <c r="I431" s="199">
        <f t="shared" si="297"/>
        <v>44</v>
      </c>
      <c r="J431" s="200">
        <f t="shared" si="298"/>
        <v>10</v>
      </c>
      <c r="K431" s="192">
        <f t="shared" si="283"/>
        <v>440</v>
      </c>
      <c r="L431" s="213">
        <v>15</v>
      </c>
      <c r="M431" s="201">
        <f t="shared" si="268"/>
        <v>455</v>
      </c>
      <c r="N431" s="169">
        <v>13.17</v>
      </c>
      <c r="O431" s="197">
        <v>18</v>
      </c>
      <c r="P431" s="157">
        <v>0.25</v>
      </c>
      <c r="Q431" s="157">
        <f t="shared" si="279"/>
        <v>1.75</v>
      </c>
      <c r="R431" s="197">
        <f t="shared" si="299"/>
        <v>10</v>
      </c>
      <c r="S431" s="197">
        <f t="shared" ref="S431" si="302">+$C$28/12</f>
        <v>0</v>
      </c>
      <c r="T431" s="157">
        <f t="shared" si="284"/>
        <v>11.75</v>
      </c>
      <c r="U431" s="197">
        <f t="shared" si="285"/>
        <v>154.7475</v>
      </c>
      <c r="V431" s="197">
        <f t="shared" si="300"/>
        <v>44</v>
      </c>
      <c r="W431" s="197">
        <f t="shared" si="286"/>
        <v>17.190000000000001</v>
      </c>
      <c r="X431" s="158">
        <f t="shared" si="270"/>
        <v>0</v>
      </c>
      <c r="Y431" s="158">
        <v>15</v>
      </c>
      <c r="Z431" s="158">
        <f t="shared" si="301"/>
        <v>440</v>
      </c>
      <c r="AA431" s="158">
        <f t="shared" si="287"/>
        <v>455</v>
      </c>
      <c r="AE431" s="202"/>
      <c r="AF431" s="203"/>
      <c r="AJ431" s="157">
        <f t="shared" ref="AJ431" si="303">ROUNDDOWN(T431,0)</f>
        <v>11</v>
      </c>
      <c r="AK431" s="157">
        <f t="shared" ref="AK431" si="304">+T431-AJ431</f>
        <v>0.75</v>
      </c>
      <c r="AL431" s="197">
        <f t="shared" si="296"/>
        <v>9</v>
      </c>
      <c r="AN431" s="197">
        <f t="shared" si="289"/>
        <v>13.17</v>
      </c>
      <c r="AO431" s="197">
        <f t="shared" si="290"/>
        <v>144.87</v>
      </c>
      <c r="AP431" s="197">
        <f t="shared" si="291"/>
        <v>0.75</v>
      </c>
      <c r="AQ431" s="197">
        <f t="shared" si="292"/>
        <v>9.8774999999999995</v>
      </c>
      <c r="AR431" s="197">
        <f t="shared" si="293"/>
        <v>154.7475</v>
      </c>
      <c r="AS431" s="197">
        <f t="shared" si="294"/>
        <v>17.194166666666668</v>
      </c>
      <c r="AT431" s="197">
        <f t="shared" si="272"/>
        <v>0</v>
      </c>
      <c r="AU431" s="204">
        <f t="shared" si="273"/>
        <v>0</v>
      </c>
      <c r="AV431" s="197">
        <f t="shared" si="295"/>
        <v>0</v>
      </c>
      <c r="AX431" s="169" t="s">
        <v>395</v>
      </c>
      <c r="AY431" s="205">
        <v>89</v>
      </c>
      <c r="AZ431" s="196">
        <v>13.17</v>
      </c>
      <c r="BA431" s="169">
        <v>13.17</v>
      </c>
      <c r="BB431" s="197">
        <v>18</v>
      </c>
      <c r="BC431" s="197">
        <v>3</v>
      </c>
      <c r="BD431" s="197">
        <f t="shared" si="278"/>
        <v>21</v>
      </c>
    </row>
    <row r="432" spans="1:56" s="197" customFormat="1" hidden="1">
      <c r="A432" s="214"/>
      <c r="H432" s="215"/>
      <c r="J432" s="216"/>
      <c r="K432" s="216"/>
      <c r="L432" s="217"/>
      <c r="M432" s="216"/>
      <c r="O432" s="157"/>
      <c r="P432" s="157"/>
      <c r="AE432" s="206"/>
    </row>
    <row r="433" spans="1:31" s="197" customFormat="1" hidden="1">
      <c r="A433" s="214"/>
      <c r="H433" s="215"/>
      <c r="J433" s="216"/>
      <c r="K433" s="216"/>
      <c r="L433" s="217"/>
      <c r="M433" s="216"/>
      <c r="O433" s="157"/>
      <c r="P433" s="157"/>
      <c r="AE433" s="206"/>
    </row>
    <row r="434" spans="1:31" s="197" customFormat="1" hidden="1">
      <c r="A434" s="214"/>
      <c r="H434" s="215"/>
      <c r="J434" s="216"/>
      <c r="K434" s="216"/>
      <c r="L434" s="217"/>
      <c r="M434" s="216">
        <v>13.75</v>
      </c>
      <c r="O434" s="157"/>
      <c r="P434" s="157"/>
      <c r="AE434" s="206"/>
    </row>
    <row r="435" spans="1:31" s="197" customFormat="1" hidden="1">
      <c r="A435" s="214"/>
      <c r="H435" s="215" t="s">
        <v>396</v>
      </c>
      <c r="J435" s="216"/>
      <c r="K435" s="216">
        <f>11/12</f>
        <v>0.91666666666666663</v>
      </c>
      <c r="L435" s="217"/>
      <c r="M435" s="216">
        <v>12.917</v>
      </c>
      <c r="O435" s="157"/>
      <c r="P435" s="157"/>
      <c r="AE435" s="206"/>
    </row>
    <row r="436" spans="1:31" s="197" customFormat="1" hidden="1">
      <c r="A436" s="214"/>
      <c r="H436" s="215">
        <f>12*0.58</f>
        <v>6.9599999999999991</v>
      </c>
      <c r="J436" s="216"/>
      <c r="K436" s="216"/>
      <c r="L436" s="217"/>
      <c r="M436" s="216">
        <f>+M434*M435</f>
        <v>177.60874999999999</v>
      </c>
      <c r="O436" s="157"/>
      <c r="P436" s="157"/>
      <c r="AE436" s="206"/>
    </row>
    <row r="437" spans="1:31" s="197" customFormat="1" hidden="1">
      <c r="A437" s="214"/>
      <c r="H437" s="215"/>
      <c r="J437" s="216"/>
      <c r="K437" s="216"/>
      <c r="L437" s="217"/>
      <c r="M437" s="216">
        <f>+M436/9</f>
        <v>19.734305555555554</v>
      </c>
      <c r="O437" s="157"/>
      <c r="P437" s="157"/>
      <c r="AE437" s="206"/>
    </row>
    <row r="438" spans="1:31" s="197" customFormat="1" hidden="1">
      <c r="A438" s="214"/>
      <c r="H438" s="215">
        <f>7/12</f>
        <v>0.58333333333333337</v>
      </c>
      <c r="J438" s="216"/>
      <c r="K438" s="216"/>
      <c r="L438" s="217"/>
      <c r="M438" s="216"/>
      <c r="O438" s="157"/>
      <c r="P438" s="157"/>
      <c r="AE438" s="206"/>
    </row>
    <row r="439" spans="1:31" s="197" customFormat="1" hidden="1">
      <c r="A439" s="214"/>
      <c r="H439" s="215">
        <v>12.917</v>
      </c>
      <c r="J439" s="216"/>
      <c r="K439" s="216"/>
      <c r="L439" s="217"/>
      <c r="M439" s="216"/>
      <c r="O439" s="157"/>
      <c r="P439" s="157"/>
      <c r="AE439" s="206"/>
    </row>
    <row r="440" spans="1:31" s="197" customFormat="1" hidden="1">
      <c r="A440" s="214"/>
      <c r="H440" s="215">
        <v>13.75</v>
      </c>
      <c r="J440" s="216"/>
      <c r="K440" s="216"/>
      <c r="L440" s="217"/>
      <c r="M440" s="216"/>
      <c r="O440" s="157"/>
      <c r="P440" s="157"/>
      <c r="AE440" s="206"/>
    </row>
    <row r="441" spans="1:31" s="197" customFormat="1" hidden="1">
      <c r="A441" s="214"/>
      <c r="H441" s="215">
        <f>+H440*H439</f>
        <v>177.60874999999999</v>
      </c>
      <c r="J441" s="216"/>
      <c r="K441" s="216">
        <f>11/12</f>
        <v>0.91666666666666663</v>
      </c>
      <c r="L441" s="217"/>
      <c r="M441" s="216"/>
      <c r="O441" s="157"/>
      <c r="P441" s="157"/>
      <c r="AE441" s="206"/>
    </row>
    <row r="442" spans="1:31" s="197" customFormat="1" hidden="1">
      <c r="A442" s="214"/>
      <c r="H442" s="215">
        <f>+H441/9</f>
        <v>19.734305555555554</v>
      </c>
      <c r="J442" s="216"/>
      <c r="K442" s="216"/>
      <c r="L442" s="217"/>
      <c r="M442" s="216"/>
      <c r="O442" s="157"/>
      <c r="P442" s="157"/>
      <c r="AE442" s="206"/>
    </row>
    <row r="443" spans="1:31" s="197" customFormat="1" hidden="1">
      <c r="A443" s="214"/>
      <c r="H443" s="215">
        <v>79.95</v>
      </c>
      <c r="J443" s="216"/>
      <c r="K443" s="216"/>
      <c r="L443" s="217"/>
      <c r="M443" s="216"/>
      <c r="O443" s="157"/>
      <c r="P443" s="157"/>
      <c r="AE443" s="206"/>
    </row>
    <row r="444" spans="1:31" s="197" customFormat="1" hidden="1">
      <c r="A444" s="214"/>
      <c r="H444" s="215">
        <f>+H443*H442</f>
        <v>1577.7577291666666</v>
      </c>
      <c r="J444" s="216"/>
      <c r="K444" s="216"/>
      <c r="L444" s="217"/>
      <c r="M444" s="216"/>
      <c r="O444" s="157"/>
      <c r="P444" s="157"/>
      <c r="AE444" s="206"/>
    </row>
    <row r="445" spans="1:31" s="197" customFormat="1" hidden="1">
      <c r="A445" s="214"/>
      <c r="H445" s="215"/>
      <c r="J445" s="216"/>
      <c r="K445" s="216"/>
      <c r="L445" s="217"/>
      <c r="M445" s="216"/>
      <c r="O445" s="157"/>
      <c r="P445" s="157"/>
      <c r="AE445" s="206"/>
    </row>
    <row r="446" spans="1:31" s="197" customFormat="1" hidden="1">
      <c r="A446" s="214"/>
      <c r="H446" s="215"/>
      <c r="J446" s="216"/>
      <c r="K446" s="216"/>
      <c r="L446" s="217"/>
      <c r="M446" s="216"/>
      <c r="O446" s="157"/>
      <c r="P446" s="157"/>
      <c r="AE446" s="206"/>
    </row>
    <row r="447" spans="1:31" s="197" customFormat="1" hidden="1">
      <c r="A447" s="214"/>
      <c r="H447" s="215"/>
      <c r="J447" s="216"/>
      <c r="K447" s="216"/>
      <c r="L447" s="217"/>
      <c r="M447" s="216"/>
      <c r="O447" s="157"/>
      <c r="P447" s="157"/>
      <c r="AE447" s="206"/>
    </row>
    <row r="448" spans="1:31" s="197" customFormat="1" hidden="1">
      <c r="A448" s="214"/>
      <c r="H448" s="215"/>
      <c r="J448" s="216"/>
      <c r="K448" s="216"/>
      <c r="L448" s="217"/>
      <c r="M448" s="216"/>
      <c r="O448" s="157"/>
      <c r="P448" s="157"/>
      <c r="AE448" s="206"/>
    </row>
    <row r="449" spans="1:31" s="197" customFormat="1" hidden="1">
      <c r="A449" s="214"/>
      <c r="H449" s="215"/>
      <c r="J449" s="216"/>
      <c r="K449" s="216"/>
      <c r="L449" s="217"/>
      <c r="M449" s="216"/>
      <c r="O449" s="157"/>
      <c r="P449" s="157"/>
      <c r="AE449" s="206"/>
    </row>
    <row r="450" spans="1:31" s="197" customFormat="1" hidden="1">
      <c r="A450" s="214"/>
      <c r="H450" s="215"/>
      <c r="J450" s="216"/>
      <c r="K450" s="216"/>
      <c r="L450" s="217"/>
      <c r="M450" s="216"/>
      <c r="O450" s="157"/>
      <c r="P450" s="157"/>
      <c r="AE450" s="206"/>
    </row>
    <row r="451" spans="1:31" s="197" customFormat="1" hidden="1">
      <c r="A451" s="214"/>
      <c r="H451" s="215"/>
      <c r="J451" s="216"/>
      <c r="K451" s="216"/>
      <c r="L451" s="217"/>
      <c r="M451" s="216"/>
      <c r="O451" s="157"/>
      <c r="P451" s="157"/>
      <c r="AE451" s="206"/>
    </row>
    <row r="452" spans="1:31" s="197" customFormat="1" hidden="1">
      <c r="A452" s="214"/>
      <c r="H452" s="215"/>
      <c r="J452" s="216"/>
      <c r="K452" s="216"/>
      <c r="L452" s="217"/>
      <c r="M452" s="216"/>
      <c r="O452" s="157"/>
      <c r="P452" s="157"/>
      <c r="AE452" s="206"/>
    </row>
    <row r="453" spans="1:31" s="197" customFormat="1" hidden="1">
      <c r="A453" s="214"/>
      <c r="H453" s="215"/>
      <c r="J453" s="216"/>
      <c r="K453" s="216"/>
      <c r="L453" s="217"/>
      <c r="M453" s="216"/>
      <c r="O453" s="157"/>
      <c r="P453" s="157"/>
      <c r="AE453" s="206"/>
    </row>
    <row r="454" spans="1:31" s="197" customFormat="1" hidden="1">
      <c r="A454" s="214"/>
      <c r="H454" s="215"/>
      <c r="J454" s="216"/>
      <c r="K454" s="216"/>
      <c r="L454" s="217"/>
      <c r="M454" s="216"/>
      <c r="O454" s="157"/>
      <c r="P454" s="157"/>
      <c r="AE454" s="206"/>
    </row>
    <row r="455" spans="1:31" s="197" customFormat="1" hidden="1">
      <c r="A455" s="214"/>
      <c r="H455" s="215"/>
      <c r="J455" s="216"/>
      <c r="K455" s="216"/>
      <c r="L455" s="217"/>
      <c r="M455" s="216"/>
      <c r="O455" s="157"/>
      <c r="P455" s="157"/>
      <c r="AE455" s="206"/>
    </row>
    <row r="456" spans="1:31" s="197" customFormat="1" hidden="1">
      <c r="A456" s="214"/>
      <c r="H456" s="215"/>
      <c r="J456" s="216"/>
      <c r="K456" s="216"/>
      <c r="L456" s="217"/>
      <c r="M456" s="216"/>
      <c r="O456" s="157"/>
      <c r="P456" s="157"/>
      <c r="AE456" s="206"/>
    </row>
    <row r="457" spans="1:31" s="197" customFormat="1" hidden="1">
      <c r="A457" s="214"/>
      <c r="H457" s="215"/>
      <c r="J457" s="216"/>
      <c r="K457" s="216"/>
      <c r="L457" s="217"/>
      <c r="M457" s="216"/>
      <c r="O457" s="157"/>
      <c r="P457" s="157"/>
      <c r="AE457" s="206"/>
    </row>
    <row r="458" spans="1:31" s="197" customFormat="1" hidden="1">
      <c r="A458" s="214"/>
      <c r="H458" s="215"/>
      <c r="J458" s="216"/>
      <c r="K458" s="216"/>
      <c r="L458" s="217"/>
      <c r="M458" s="216"/>
      <c r="O458" s="157"/>
      <c r="P458" s="157"/>
      <c r="AE458" s="206"/>
    </row>
    <row r="459" spans="1:31" s="197" customFormat="1">
      <c r="A459" s="214"/>
      <c r="H459" s="215"/>
      <c r="J459" s="216"/>
      <c r="K459" s="216"/>
      <c r="L459" s="217"/>
      <c r="M459" s="216"/>
      <c r="O459" s="157"/>
      <c r="P459" s="157"/>
      <c r="AE459" s="206"/>
    </row>
    <row r="460" spans="1:31" s="197" customFormat="1">
      <c r="A460" s="214"/>
      <c r="H460" s="215"/>
      <c r="J460" s="216"/>
      <c r="K460" s="216"/>
      <c r="L460" s="217"/>
      <c r="M460" s="216"/>
      <c r="O460" s="157"/>
      <c r="P460" s="157"/>
      <c r="AE460" s="206"/>
    </row>
    <row r="461" spans="1:31" s="197" customFormat="1">
      <c r="A461" s="214"/>
      <c r="H461" s="215"/>
      <c r="J461" s="216"/>
      <c r="K461" s="216"/>
      <c r="L461" s="217"/>
      <c r="M461" s="216"/>
      <c r="O461" s="157"/>
      <c r="P461" s="157"/>
      <c r="AE461" s="206"/>
    </row>
    <row r="462" spans="1:31" s="197" customFormat="1">
      <c r="A462" s="214"/>
      <c r="H462" s="215"/>
      <c r="J462" s="216"/>
      <c r="K462" s="216"/>
      <c r="L462" s="217"/>
      <c r="M462" s="216"/>
      <c r="O462" s="157"/>
      <c r="P462" s="157"/>
      <c r="AE462" s="206"/>
    </row>
    <row r="463" spans="1:31" s="197" customFormat="1">
      <c r="A463" s="214"/>
      <c r="H463" s="215"/>
      <c r="J463" s="216"/>
      <c r="K463" s="216"/>
      <c r="L463" s="217"/>
      <c r="M463" s="216"/>
      <c r="O463" s="157"/>
      <c r="P463" s="157"/>
      <c r="AE463" s="206"/>
    </row>
    <row r="464" spans="1:31" s="147" customFormat="1">
      <c r="A464" s="218"/>
      <c r="H464" s="171"/>
      <c r="J464" s="219"/>
      <c r="K464" s="219"/>
      <c r="L464" s="220"/>
      <c r="M464" s="219"/>
      <c r="O464" s="177"/>
      <c r="P464" s="177"/>
      <c r="AE464" s="221"/>
    </row>
    <row r="465" spans="1:31" s="147" customFormat="1">
      <c r="A465" s="218"/>
      <c r="H465" s="171"/>
      <c r="J465" s="219"/>
      <c r="K465" s="219"/>
      <c r="L465" s="220"/>
      <c r="M465" s="219"/>
      <c r="O465" s="177"/>
      <c r="P465" s="177"/>
      <c r="AE465" s="221"/>
    </row>
    <row r="466" spans="1:31" s="147" customFormat="1">
      <c r="A466" s="218"/>
      <c r="H466" s="171"/>
      <c r="J466" s="219"/>
      <c r="K466" s="219"/>
      <c r="L466" s="220"/>
      <c r="M466" s="219"/>
      <c r="O466" s="177"/>
      <c r="P466" s="177"/>
      <c r="AE466" s="221"/>
    </row>
    <row r="467" spans="1:31" s="147" customFormat="1">
      <c r="A467" s="218"/>
      <c r="H467" s="171"/>
      <c r="J467" s="219"/>
      <c r="K467" s="219"/>
      <c r="L467" s="220"/>
      <c r="M467" s="219"/>
      <c r="O467" s="177"/>
      <c r="P467" s="177"/>
      <c r="AE467" s="221"/>
    </row>
    <row r="468" spans="1:31" s="147" customFormat="1">
      <c r="A468" s="218"/>
      <c r="H468" s="171"/>
      <c r="J468" s="219"/>
      <c r="K468" s="219"/>
      <c r="L468" s="220"/>
      <c r="M468" s="219"/>
      <c r="O468" s="177"/>
      <c r="P468" s="177"/>
      <c r="AE468" s="221"/>
    </row>
    <row r="469" spans="1:31" s="147" customFormat="1">
      <c r="A469" s="218"/>
      <c r="H469" s="171"/>
      <c r="J469" s="219"/>
      <c r="K469" s="219"/>
      <c r="L469" s="220"/>
      <c r="M469" s="219"/>
      <c r="O469" s="177"/>
      <c r="P469" s="177"/>
      <c r="AE469" s="221"/>
    </row>
    <row r="470" spans="1:31" s="147" customFormat="1">
      <c r="A470" s="218"/>
      <c r="H470" s="171"/>
      <c r="J470" s="219"/>
      <c r="K470" s="219"/>
      <c r="L470" s="220"/>
      <c r="M470" s="219"/>
      <c r="O470" s="177"/>
      <c r="P470" s="177"/>
      <c r="AE470" s="221"/>
    </row>
    <row r="471" spans="1:31" s="147" customFormat="1">
      <c r="A471" s="218"/>
      <c r="H471" s="171"/>
      <c r="J471" s="219"/>
      <c r="K471" s="219"/>
      <c r="L471" s="220"/>
      <c r="M471" s="219"/>
      <c r="O471" s="177"/>
      <c r="P471" s="177"/>
      <c r="AE471" s="221"/>
    </row>
    <row r="472" spans="1:31" s="147" customFormat="1">
      <c r="A472" s="218"/>
      <c r="H472" s="171"/>
      <c r="J472" s="219"/>
      <c r="K472" s="219"/>
      <c r="L472" s="220"/>
      <c r="M472" s="219"/>
      <c r="O472" s="177"/>
      <c r="P472" s="177"/>
      <c r="AE472" s="221"/>
    </row>
  </sheetData>
  <sheetProtection algorithmName="SHA-512" hashValue="3Gi1qBE8F2L1boat/77uglOAuz/dngE43R1w5al1CO+aH7qEAbk7CuXAGKzv1mA2g+WLy2yF0C4qdgWa5/SjKQ==" saltValue="QN5jO6XzkGv6OPUkFkaUOg==" spinCount="100000" sheet="1" objects="1" scenarios="1" selectLockedCells="1"/>
  <mergeCells count="9">
    <mergeCell ref="M46:M47"/>
    <mergeCell ref="G13:H13"/>
    <mergeCell ref="M38:M39"/>
    <mergeCell ref="A9:B9"/>
    <mergeCell ref="G8:H8"/>
    <mergeCell ref="G9:H9"/>
    <mergeCell ref="G10:H10"/>
    <mergeCell ref="G11:H11"/>
    <mergeCell ref="G12:H12"/>
  </mergeCells>
  <printOptions horizontalCentered="1" verticalCentered="1"/>
  <pageMargins left="0.25" right="0.25" top="0.75" bottom="0.75" header="0.3" footer="0.3"/>
  <pageSetup scale="88" orientation="landscape" r:id="rId1"/>
  <ignoredErrors>
    <ignoredError sqref="F10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5"/>
  <sheetViews>
    <sheetView topLeftCell="A26" workbookViewId="0">
      <selection activeCell="AT43" sqref="AT43"/>
    </sheetView>
  </sheetViews>
  <sheetFormatPr defaultRowHeight="15"/>
  <sheetData>
    <row r="1" spans="1:61" ht="20.25">
      <c r="A1" s="25" t="s">
        <v>551</v>
      </c>
      <c r="B1" s="15"/>
      <c r="C1" s="8"/>
      <c r="D1" s="8"/>
      <c r="E1" s="8"/>
      <c r="F1" s="8"/>
      <c r="G1" s="8"/>
      <c r="H1" s="1"/>
      <c r="I1" s="8"/>
      <c r="J1" s="26"/>
      <c r="K1" s="26"/>
      <c r="L1" s="27"/>
      <c r="M1" s="26"/>
      <c r="N1" s="8"/>
      <c r="O1" s="28"/>
      <c r="P1" s="2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29"/>
      <c r="AF1" s="8"/>
      <c r="AG1" s="8"/>
      <c r="AH1" s="8"/>
      <c r="AI1" s="8"/>
      <c r="AJ1" s="30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>
      <c r="A2" s="31"/>
      <c r="B2" s="8"/>
      <c r="C2" s="8"/>
      <c r="D2" s="8"/>
      <c r="E2" s="8"/>
      <c r="F2" s="8"/>
      <c r="G2" s="8"/>
      <c r="H2" s="1"/>
      <c r="I2" s="8"/>
      <c r="J2" s="26"/>
      <c r="K2" s="26"/>
      <c r="L2" s="27"/>
      <c r="M2" s="26"/>
      <c r="N2" s="8"/>
      <c r="O2" s="28"/>
      <c r="P2" s="2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29"/>
      <c r="AF2" s="8"/>
      <c r="AG2" s="8"/>
      <c r="AH2" s="8"/>
      <c r="AI2" s="8"/>
      <c r="AJ2" s="30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>
      <c r="A3" s="14" t="s">
        <v>573</v>
      </c>
      <c r="B3" s="7"/>
      <c r="C3" s="8"/>
      <c r="D3" s="8"/>
      <c r="E3" s="8"/>
      <c r="F3" s="8"/>
      <c r="G3" s="32" t="s">
        <v>565</v>
      </c>
      <c r="H3" s="33"/>
      <c r="I3" s="34"/>
      <c r="J3" s="26"/>
      <c r="K3" s="26"/>
      <c r="L3" s="27"/>
      <c r="M3" s="26"/>
      <c r="N3" s="8"/>
      <c r="O3" s="28"/>
      <c r="P3" s="2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29"/>
      <c r="AF3" s="8"/>
      <c r="AG3" s="8"/>
      <c r="AH3" s="8"/>
      <c r="AI3" s="8"/>
      <c r="AJ3" s="30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>
      <c r="A4" s="35"/>
      <c r="B4" s="6"/>
      <c r="C4" s="8"/>
      <c r="D4" s="8"/>
      <c r="E4" s="8"/>
      <c r="F4" s="8"/>
      <c r="G4" s="36" t="s">
        <v>563</v>
      </c>
      <c r="H4" s="33"/>
      <c r="I4" s="34"/>
      <c r="J4" s="26"/>
      <c r="K4" s="26"/>
      <c r="L4" s="27"/>
      <c r="M4" s="26"/>
      <c r="N4" s="8"/>
      <c r="O4" s="28"/>
      <c r="P4" s="2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29"/>
      <c r="AF4" s="8"/>
      <c r="AG4" s="8"/>
      <c r="AH4" s="8"/>
      <c r="AI4" s="8"/>
      <c r="AJ4" s="30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>
      <c r="A5" s="37" t="s">
        <v>549</v>
      </c>
      <c r="B5" s="6"/>
      <c r="C5" s="8"/>
      <c r="D5" s="8"/>
      <c r="E5" s="8"/>
      <c r="F5" s="8"/>
      <c r="G5" s="36" t="s">
        <v>553</v>
      </c>
      <c r="H5" s="33"/>
      <c r="I5" s="34"/>
      <c r="J5" s="26"/>
      <c r="K5" s="26"/>
      <c r="L5" s="27"/>
      <c r="M5" s="26"/>
      <c r="N5" s="8"/>
      <c r="O5" s="28"/>
      <c r="P5" s="2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29"/>
      <c r="AF5" s="8"/>
      <c r="AG5" s="8"/>
      <c r="AH5" s="8"/>
      <c r="AI5" s="8"/>
      <c r="AJ5" s="30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>
      <c r="A6" s="37"/>
      <c r="B6" s="6"/>
      <c r="C6" s="8"/>
      <c r="D6" s="8"/>
      <c r="E6" s="8"/>
      <c r="F6" s="8"/>
      <c r="G6" s="33" t="s">
        <v>554</v>
      </c>
      <c r="H6" s="33"/>
      <c r="I6" s="34"/>
      <c r="J6" s="26"/>
      <c r="K6" s="26"/>
      <c r="L6" s="27"/>
      <c r="M6" s="26"/>
      <c r="N6" s="8"/>
      <c r="O6" s="28"/>
      <c r="P6" s="2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29"/>
      <c r="AF6" s="8"/>
      <c r="AG6" s="8"/>
      <c r="AH6" s="8"/>
      <c r="AI6" s="8"/>
      <c r="AJ6" s="30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>
      <c r="A7" s="37" t="s">
        <v>579</v>
      </c>
      <c r="B7" s="6"/>
      <c r="C7" s="8"/>
      <c r="D7" s="8"/>
      <c r="E7" s="8"/>
      <c r="F7" s="8"/>
      <c r="G7" s="33" t="s">
        <v>564</v>
      </c>
      <c r="H7" s="33"/>
      <c r="I7" s="34"/>
      <c r="J7" s="26"/>
      <c r="K7" s="26"/>
      <c r="L7" s="27"/>
      <c r="M7" s="26"/>
      <c r="N7" s="8"/>
      <c r="O7" s="28"/>
      <c r="P7" s="2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29"/>
      <c r="AF7" s="8"/>
      <c r="AG7" s="8"/>
      <c r="AH7" s="8"/>
      <c r="AI7" s="8"/>
      <c r="AJ7" s="30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>
      <c r="A8" s="31"/>
      <c r="B8" s="6"/>
      <c r="C8" s="8"/>
      <c r="D8" s="8"/>
      <c r="E8" s="8"/>
      <c r="F8" s="8"/>
      <c r="G8" s="8"/>
      <c r="H8" s="1"/>
      <c r="I8" s="8"/>
      <c r="J8" s="26"/>
      <c r="K8" s="26"/>
      <c r="L8" s="27"/>
      <c r="M8" s="26"/>
      <c r="N8" s="8"/>
      <c r="O8" s="28"/>
      <c r="P8" s="2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29"/>
      <c r="AF8" s="8"/>
      <c r="AG8" s="8"/>
      <c r="AH8" s="8"/>
      <c r="AI8" s="8"/>
      <c r="AJ8" s="30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80">
      <c r="A9" s="38" t="s">
        <v>580</v>
      </c>
      <c r="B9" s="21"/>
      <c r="C9" s="8"/>
      <c r="D9" s="8"/>
      <c r="E9" s="8"/>
      <c r="F9" s="8"/>
      <c r="G9" s="8"/>
      <c r="H9" s="1"/>
      <c r="I9" s="8"/>
      <c r="J9" s="26"/>
      <c r="K9" s="26"/>
      <c r="L9" s="27"/>
      <c r="M9" s="26"/>
      <c r="N9" s="8"/>
      <c r="O9" s="28"/>
      <c r="P9" s="2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29"/>
      <c r="AF9" s="8"/>
      <c r="AG9" s="8"/>
      <c r="AH9" s="8"/>
      <c r="AI9" s="8"/>
      <c r="AJ9" s="30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>
      <c r="A10" s="31"/>
      <c r="B10" s="21"/>
      <c r="C10" s="8"/>
      <c r="D10" s="8"/>
      <c r="E10" s="8"/>
      <c r="F10" s="8"/>
      <c r="G10" s="8"/>
      <c r="H10" s="1"/>
      <c r="I10" s="8"/>
      <c r="J10" s="26"/>
      <c r="K10" s="26"/>
      <c r="L10" s="27"/>
      <c r="M10" s="26"/>
      <c r="N10" s="8"/>
      <c r="O10" s="28"/>
      <c r="P10" s="2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29"/>
      <c r="AF10" s="8"/>
      <c r="AG10" s="8"/>
      <c r="AH10" s="8"/>
      <c r="AI10" s="8"/>
      <c r="AJ10" s="30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>
      <c r="A11" s="39" t="s">
        <v>572</v>
      </c>
      <c r="B11" s="21"/>
      <c r="C11" s="8"/>
      <c r="D11" s="8"/>
      <c r="E11" s="8"/>
      <c r="F11" s="8"/>
      <c r="G11" s="8"/>
      <c r="H11" s="1"/>
      <c r="I11" s="8"/>
      <c r="J11" s="26"/>
      <c r="K11" s="26"/>
      <c r="L11" s="27"/>
      <c r="M11" s="26"/>
      <c r="N11" s="8"/>
      <c r="O11" s="28"/>
      <c r="P11" s="2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29"/>
      <c r="AF11" s="8"/>
      <c r="AG11" s="8"/>
      <c r="AH11" s="8"/>
      <c r="AI11" s="8"/>
      <c r="AJ11" s="30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>
      <c r="A12" s="31"/>
      <c r="B12" s="21"/>
      <c r="C12" s="8"/>
      <c r="D12" s="8"/>
      <c r="E12" s="8"/>
      <c r="F12" s="8"/>
      <c r="G12" s="8"/>
      <c r="H12" s="1"/>
      <c r="I12" s="8"/>
      <c r="J12" s="26"/>
      <c r="K12" s="26"/>
      <c r="L12" s="27"/>
      <c r="M12" s="26"/>
      <c r="N12" s="8"/>
      <c r="O12" s="28"/>
      <c r="P12" s="28"/>
      <c r="Q12" s="8"/>
      <c r="R12" s="8"/>
      <c r="S12" s="8"/>
      <c r="T12" s="8"/>
      <c r="U12" s="8"/>
      <c r="V12" s="8"/>
      <c r="W12" s="8"/>
      <c r="X12" s="8"/>
      <c r="Y12" s="8"/>
      <c r="Z12" s="8" t="s">
        <v>584</v>
      </c>
      <c r="AA12" s="8"/>
      <c r="AB12" s="8"/>
      <c r="AC12" s="8"/>
      <c r="AD12" s="8"/>
      <c r="AE12" s="29"/>
      <c r="AF12" s="8"/>
      <c r="AG12" s="8"/>
      <c r="AH12" s="8"/>
      <c r="AI12" s="8"/>
      <c r="AJ12" s="30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>
      <c r="A13" s="31"/>
      <c r="B13" s="21"/>
      <c r="C13" s="8"/>
      <c r="D13" s="8"/>
      <c r="E13" s="8"/>
      <c r="F13" s="8"/>
      <c r="G13" s="8"/>
      <c r="H13" s="1"/>
      <c r="I13" s="8"/>
      <c r="J13" s="26"/>
      <c r="K13" s="26"/>
      <c r="L13" s="27"/>
      <c r="M13" s="26"/>
      <c r="N13" s="8"/>
      <c r="O13" s="28"/>
      <c r="P13" s="2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29"/>
      <c r="AF13" s="8"/>
      <c r="AG13" s="8"/>
      <c r="AH13" s="8"/>
      <c r="AI13" s="8"/>
      <c r="AJ13" s="30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>
      <c r="A14" s="39" t="s">
        <v>574</v>
      </c>
      <c r="B14" s="21"/>
      <c r="C14" s="8"/>
      <c r="D14" s="8"/>
      <c r="E14" s="8"/>
      <c r="F14" s="8"/>
      <c r="G14" s="8"/>
      <c r="H14" s="1"/>
      <c r="I14" s="8"/>
      <c r="J14" s="26"/>
      <c r="K14" s="26"/>
      <c r="L14" s="27"/>
      <c r="M14" s="26"/>
      <c r="N14" s="8"/>
      <c r="O14" s="28"/>
      <c r="P14" s="2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29"/>
      <c r="AF14" s="8"/>
      <c r="AG14" s="8"/>
      <c r="AH14" s="8"/>
      <c r="AI14" s="8"/>
      <c r="AJ14" s="30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>
      <c r="A15" s="31"/>
      <c r="B15" s="21"/>
      <c r="C15" s="8"/>
      <c r="D15" s="8"/>
      <c r="E15" s="8"/>
      <c r="F15" s="8"/>
      <c r="G15" s="8"/>
      <c r="H15" s="1"/>
      <c r="I15" s="8"/>
      <c r="J15" s="26"/>
      <c r="K15" s="26"/>
      <c r="L15" s="27"/>
      <c r="M15" s="26"/>
      <c r="N15" s="8"/>
      <c r="O15" s="28"/>
      <c r="P15" s="2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29"/>
      <c r="AF15" s="8"/>
      <c r="AG15" s="8"/>
      <c r="AH15" s="8"/>
      <c r="AI15" s="8"/>
      <c r="AJ15" s="30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>
      <c r="A16" s="31"/>
      <c r="B16" s="8"/>
      <c r="C16" s="8"/>
      <c r="D16" s="8"/>
      <c r="E16" s="8"/>
      <c r="F16" s="8"/>
      <c r="G16" s="8"/>
      <c r="H16" s="1"/>
      <c r="I16" s="8"/>
      <c r="J16" s="26"/>
      <c r="K16" s="26"/>
      <c r="L16" s="27"/>
      <c r="M16" s="26"/>
      <c r="N16" s="8"/>
      <c r="O16" s="28"/>
      <c r="P16" s="2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29"/>
      <c r="AF16" s="8"/>
      <c r="AG16" s="8"/>
      <c r="AH16" s="8"/>
      <c r="AI16" s="8"/>
      <c r="AJ16" s="30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>
      <c r="A17" s="39"/>
      <c r="B17" s="8"/>
      <c r="C17" s="8"/>
      <c r="D17" s="8"/>
      <c r="E17" s="8"/>
      <c r="F17" s="8"/>
      <c r="G17" s="8"/>
      <c r="H17" s="1"/>
      <c r="I17" s="8"/>
      <c r="J17" s="26"/>
      <c r="K17" s="26"/>
      <c r="L17" s="27"/>
      <c r="M17" s="26"/>
      <c r="N17" s="8"/>
      <c r="O17" s="28"/>
      <c r="P17" s="2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29"/>
      <c r="AF17" s="8"/>
      <c r="AG17" s="8"/>
      <c r="AH17" s="8"/>
      <c r="AI17" s="8"/>
      <c r="AJ17" s="30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>
      <c r="A18" s="31"/>
      <c r="B18" s="8"/>
      <c r="C18" s="8"/>
      <c r="D18" s="8"/>
      <c r="E18" s="8"/>
      <c r="F18" s="8"/>
      <c r="G18" s="8"/>
      <c r="H18" s="1"/>
      <c r="I18" s="8"/>
      <c r="J18" s="26"/>
      <c r="K18" s="26"/>
      <c r="L18" s="27"/>
      <c r="M18" s="26"/>
      <c r="N18" s="8"/>
      <c r="O18" s="28"/>
      <c r="P18" s="2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29"/>
      <c r="AF18" s="8"/>
      <c r="AG18" s="8"/>
      <c r="AH18" s="8"/>
      <c r="AI18" s="8"/>
      <c r="AJ18" s="30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>
      <c r="A19" s="31"/>
      <c r="B19" s="8"/>
      <c r="C19" s="8"/>
      <c r="D19" s="8"/>
      <c r="E19" s="8"/>
      <c r="F19" s="8"/>
      <c r="G19" s="8"/>
      <c r="H19" s="1"/>
      <c r="I19" s="8"/>
      <c r="J19" s="26"/>
      <c r="K19" s="26"/>
      <c r="L19" s="27"/>
      <c r="M19" s="26"/>
      <c r="N19" s="8"/>
      <c r="O19" s="28"/>
      <c r="P19" s="2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29"/>
      <c r="AF19" s="8"/>
      <c r="AG19" s="8"/>
      <c r="AH19" s="8"/>
      <c r="AI19" s="8"/>
      <c r="AJ19" s="30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>
      <c r="A20" s="134" t="s">
        <v>575</v>
      </c>
      <c r="B20" s="8"/>
      <c r="C20" s="8"/>
      <c r="D20" s="8"/>
      <c r="E20" s="8"/>
      <c r="F20" s="8"/>
      <c r="G20" s="137" t="s">
        <v>576</v>
      </c>
      <c r="H20" s="2" t="s">
        <v>581</v>
      </c>
      <c r="I20" s="21" t="s">
        <v>544</v>
      </c>
      <c r="J20" s="26"/>
      <c r="K20" s="26"/>
      <c r="L20" s="27"/>
      <c r="M20" s="26"/>
      <c r="N20" s="28">
        <f>+T30</f>
        <v>30</v>
      </c>
      <c r="O20" s="8"/>
      <c r="P20" s="28"/>
      <c r="Q20" s="2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29"/>
      <c r="AF20" s="8">
        <v>0</v>
      </c>
      <c r="AG20" s="8"/>
      <c r="AH20" s="8"/>
      <c r="AI20" s="8"/>
      <c r="AJ20" s="30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>
      <c r="A21" s="13" t="s">
        <v>242</v>
      </c>
      <c r="B21" s="40" t="s">
        <v>545</v>
      </c>
      <c r="C21" s="40" t="s">
        <v>546</v>
      </c>
      <c r="D21" s="8"/>
      <c r="E21" s="8"/>
      <c r="F21" s="41">
        <v>1</v>
      </c>
      <c r="G21" s="42" t="s">
        <v>555</v>
      </c>
      <c r="H21" s="4" t="s">
        <v>556</v>
      </c>
      <c r="I21" s="43">
        <v>3</v>
      </c>
      <c r="J21" s="26"/>
      <c r="K21" s="26"/>
      <c r="L21" s="27"/>
      <c r="M21" s="26"/>
      <c r="N21" s="28">
        <f>+N20</f>
        <v>30</v>
      </c>
      <c r="O21" s="44">
        <f t="shared" ref="O21:O31" si="0">+N21*I21</f>
        <v>90</v>
      </c>
      <c r="P21" s="28"/>
      <c r="Q21" s="28">
        <f t="shared" ref="Q21:R32" si="1">IF($F21=1,N21,0)</f>
        <v>30</v>
      </c>
      <c r="R21" s="28">
        <f t="shared" si="1"/>
        <v>90</v>
      </c>
      <c r="S21" s="28">
        <f t="shared" ref="S21:S31" si="2">IF($F21=1,I21,0)</f>
        <v>3</v>
      </c>
      <c r="T21" s="8"/>
      <c r="U21" s="8"/>
      <c r="V21" s="8"/>
      <c r="W21" s="8"/>
      <c r="X21" s="8"/>
      <c r="Y21" s="8"/>
      <c r="Z21" s="8">
        <f>+AF20</f>
        <v>0</v>
      </c>
      <c r="AA21" s="8"/>
      <c r="AB21" s="8"/>
      <c r="AC21" s="28">
        <f>IF($C32=1,Z21,0)</f>
        <v>0</v>
      </c>
      <c r="AD21" s="8"/>
      <c r="AE21" s="29"/>
      <c r="AF21" s="8">
        <v>2.99</v>
      </c>
      <c r="AG21" s="8"/>
      <c r="AH21" s="8"/>
      <c r="AI21" s="8"/>
      <c r="AJ21" s="30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38.25">
      <c r="A22" s="21" t="s">
        <v>243</v>
      </c>
      <c r="B22" s="45">
        <v>6</v>
      </c>
      <c r="C22" s="45">
        <v>0</v>
      </c>
      <c r="D22" s="8"/>
      <c r="E22" s="8"/>
      <c r="F22" s="41"/>
      <c r="G22" s="46" t="s">
        <v>557</v>
      </c>
      <c r="H22" s="4" t="s">
        <v>558</v>
      </c>
      <c r="I22" s="47">
        <v>4.5</v>
      </c>
      <c r="J22" s="26"/>
      <c r="K22" s="48"/>
      <c r="L22" s="49"/>
      <c r="M22" s="48"/>
      <c r="N22" s="28">
        <f>+N20+4</f>
        <v>34</v>
      </c>
      <c r="O22" s="44">
        <f t="shared" si="0"/>
        <v>153</v>
      </c>
      <c r="P22" s="28"/>
      <c r="Q22" s="28">
        <f t="shared" si="1"/>
        <v>0</v>
      </c>
      <c r="R22" s="28">
        <f t="shared" si="1"/>
        <v>0</v>
      </c>
      <c r="S22" s="28">
        <f t="shared" si="2"/>
        <v>0</v>
      </c>
      <c r="T22" s="8"/>
      <c r="U22" s="8">
        <v>13.17</v>
      </c>
      <c r="V22" s="8"/>
      <c r="W22" s="8"/>
      <c r="X22" s="8"/>
      <c r="Y22" s="8"/>
      <c r="Z22" s="8">
        <v>2.99</v>
      </c>
      <c r="AA22" s="8"/>
      <c r="AB22" s="8"/>
      <c r="AC22" s="28">
        <f t="shared" ref="AC22:AC26" si="3">IF($C33=1,Z22,0)</f>
        <v>0</v>
      </c>
      <c r="AD22" s="8"/>
      <c r="AE22" s="29"/>
      <c r="AF22" s="8">
        <v>5.99</v>
      </c>
      <c r="AG22" s="8"/>
      <c r="AH22" s="8"/>
      <c r="AI22" s="8"/>
      <c r="AJ22" s="30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38.25">
      <c r="A23" s="21" t="s">
        <v>244</v>
      </c>
      <c r="B23" s="45">
        <v>9</v>
      </c>
      <c r="C23" s="45">
        <v>0</v>
      </c>
      <c r="D23" s="8"/>
      <c r="E23" s="8"/>
      <c r="F23" s="41"/>
      <c r="G23" s="46" t="s">
        <v>559</v>
      </c>
      <c r="H23" s="4" t="s">
        <v>560</v>
      </c>
      <c r="I23" s="47">
        <v>5.5</v>
      </c>
      <c r="J23" s="26"/>
      <c r="K23" s="48"/>
      <c r="L23" s="49"/>
      <c r="M23" s="48"/>
      <c r="N23" s="28">
        <f>+N20+4</f>
        <v>34</v>
      </c>
      <c r="O23" s="44">
        <f t="shared" si="0"/>
        <v>187</v>
      </c>
      <c r="P23" s="28"/>
      <c r="Q23" s="28">
        <f t="shared" si="1"/>
        <v>0</v>
      </c>
      <c r="R23" s="28">
        <f>IF($F23=1,O23,0)</f>
        <v>0</v>
      </c>
      <c r="S23" s="28">
        <f t="shared" si="2"/>
        <v>0</v>
      </c>
      <c r="T23" s="8"/>
      <c r="U23" s="8">
        <v>12.5</v>
      </c>
      <c r="V23" s="8"/>
      <c r="W23" s="8"/>
      <c r="X23" s="8"/>
      <c r="Y23" s="8"/>
      <c r="Z23" s="8">
        <v>5.99</v>
      </c>
      <c r="AA23" s="8"/>
      <c r="AB23" s="8"/>
      <c r="AC23" s="28">
        <f t="shared" si="3"/>
        <v>5.99</v>
      </c>
      <c r="AD23" s="8"/>
      <c r="AE23" s="29"/>
      <c r="AF23" s="8">
        <v>11.99</v>
      </c>
      <c r="AG23" s="8"/>
      <c r="AH23" s="8"/>
      <c r="AI23" s="8"/>
      <c r="AJ23" s="30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38.25">
      <c r="A24" s="8"/>
      <c r="B24" s="44"/>
      <c r="C24" s="8"/>
      <c r="D24" s="8"/>
      <c r="E24" s="8"/>
      <c r="F24" s="41"/>
      <c r="G24" s="46" t="s">
        <v>561</v>
      </c>
      <c r="H24" s="4" t="s">
        <v>562</v>
      </c>
      <c r="I24" s="43">
        <v>8</v>
      </c>
      <c r="J24" s="26"/>
      <c r="K24" s="48"/>
      <c r="L24" s="49"/>
      <c r="M24" s="48"/>
      <c r="N24" s="28">
        <f>+N20+4</f>
        <v>34</v>
      </c>
      <c r="O24" s="44">
        <f t="shared" si="0"/>
        <v>272</v>
      </c>
      <c r="P24" s="28"/>
      <c r="Q24" s="28">
        <f t="shared" si="1"/>
        <v>0</v>
      </c>
      <c r="R24" s="28">
        <f t="shared" si="1"/>
        <v>0</v>
      </c>
      <c r="S24" s="28">
        <f t="shared" si="2"/>
        <v>0</v>
      </c>
      <c r="T24" s="8"/>
      <c r="U24" s="8">
        <f>+U23*U22</f>
        <v>164.625</v>
      </c>
      <c r="V24" s="8"/>
      <c r="W24" s="8"/>
      <c r="X24" s="8"/>
      <c r="Y24" s="8"/>
      <c r="Z24" s="8">
        <v>11.99</v>
      </c>
      <c r="AA24" s="8"/>
      <c r="AB24" s="8"/>
      <c r="AC24" s="28">
        <f t="shared" si="3"/>
        <v>0</v>
      </c>
      <c r="AD24" s="8"/>
      <c r="AE24" s="29"/>
      <c r="AF24" s="8">
        <v>19.989999999999998</v>
      </c>
      <c r="AG24" s="8"/>
      <c r="AH24" s="8"/>
      <c r="AI24" s="8"/>
      <c r="AJ24" s="30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51">
      <c r="A25" s="70" t="s">
        <v>550</v>
      </c>
      <c r="B25" s="71">
        <f>+Q34</f>
        <v>30</v>
      </c>
      <c r="C25" s="8"/>
      <c r="D25" s="8"/>
      <c r="E25" s="8"/>
      <c r="F25" s="41"/>
      <c r="G25" s="46" t="s">
        <v>547</v>
      </c>
      <c r="H25" s="4"/>
      <c r="I25" s="43">
        <v>6</v>
      </c>
      <c r="J25" s="26"/>
      <c r="K25" s="48"/>
      <c r="L25" s="49"/>
      <c r="M25" s="48"/>
      <c r="N25" s="28">
        <f>+N20+4</f>
        <v>34</v>
      </c>
      <c r="O25" s="44">
        <f t="shared" si="0"/>
        <v>204</v>
      </c>
      <c r="P25" s="28"/>
      <c r="Q25" s="28">
        <f t="shared" si="1"/>
        <v>0</v>
      </c>
      <c r="R25" s="28">
        <f t="shared" si="1"/>
        <v>0</v>
      </c>
      <c r="S25" s="28">
        <f t="shared" si="2"/>
        <v>0</v>
      </c>
      <c r="T25" s="8"/>
      <c r="U25" s="8">
        <f>+U24/9</f>
        <v>18.291666666666668</v>
      </c>
      <c r="V25" s="8"/>
      <c r="W25" s="8"/>
      <c r="X25" s="8"/>
      <c r="Y25" s="8"/>
      <c r="Z25" s="8">
        <f>+AF24</f>
        <v>19.989999999999998</v>
      </c>
      <c r="AA25" s="8"/>
      <c r="AB25" s="8"/>
      <c r="AC25" s="28">
        <f t="shared" si="3"/>
        <v>0</v>
      </c>
      <c r="AD25" s="8"/>
      <c r="AE25" s="29"/>
      <c r="AF25" s="8">
        <v>20</v>
      </c>
      <c r="AG25" s="8"/>
      <c r="AH25" s="8"/>
      <c r="AI25" s="8"/>
      <c r="AJ25" s="30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51">
      <c r="A26" s="70" t="s">
        <v>253</v>
      </c>
      <c r="B26" s="72">
        <f>+R34</f>
        <v>90</v>
      </c>
      <c r="C26" s="8"/>
      <c r="D26" s="8"/>
      <c r="E26" s="8"/>
      <c r="F26" s="41"/>
      <c r="G26" s="46" t="s">
        <v>548</v>
      </c>
      <c r="H26" s="4"/>
      <c r="I26" s="43">
        <v>18</v>
      </c>
      <c r="J26" s="26"/>
      <c r="K26" s="48"/>
      <c r="L26" s="49"/>
      <c r="M26" s="48"/>
      <c r="N26" s="28">
        <f>+N20+4</f>
        <v>34</v>
      </c>
      <c r="O26" s="44">
        <f t="shared" si="0"/>
        <v>612</v>
      </c>
      <c r="P26" s="28"/>
      <c r="Q26" s="28">
        <f t="shared" si="1"/>
        <v>0</v>
      </c>
      <c r="R26" s="28">
        <f t="shared" si="1"/>
        <v>0</v>
      </c>
      <c r="S26" s="28">
        <f t="shared" si="2"/>
        <v>0</v>
      </c>
      <c r="T26" s="8"/>
      <c r="U26" s="8"/>
      <c r="V26" s="8"/>
      <c r="W26" s="8"/>
      <c r="X26" s="8"/>
      <c r="Y26" s="8"/>
      <c r="Z26" s="8">
        <v>20</v>
      </c>
      <c r="AA26" s="8"/>
      <c r="AB26" s="8"/>
      <c r="AC26" s="28">
        <f t="shared" si="3"/>
        <v>0</v>
      </c>
      <c r="AD26" s="8"/>
      <c r="AE26" s="29"/>
      <c r="AF26" s="8"/>
      <c r="AG26" s="8"/>
      <c r="AH26" s="8"/>
      <c r="AI26" s="8"/>
      <c r="AJ26" s="30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>
      <c r="A27" s="21"/>
      <c r="B27" s="21"/>
      <c r="C27" s="8"/>
      <c r="D27" s="8"/>
      <c r="E27" s="8"/>
      <c r="F27" s="50"/>
      <c r="G27" s="9" t="s">
        <v>552</v>
      </c>
      <c r="H27" s="4"/>
      <c r="I27" s="43"/>
      <c r="J27" s="26"/>
      <c r="K27" s="48"/>
      <c r="L27" s="49"/>
      <c r="M27" s="48"/>
      <c r="N27" s="28">
        <f>+N20+4</f>
        <v>34</v>
      </c>
      <c r="O27" s="44">
        <f t="shared" si="0"/>
        <v>0</v>
      </c>
      <c r="P27" s="28"/>
      <c r="Q27" s="28">
        <f t="shared" si="1"/>
        <v>0</v>
      </c>
      <c r="R27" s="28">
        <f t="shared" si="1"/>
        <v>0</v>
      </c>
      <c r="S27" s="28">
        <f t="shared" si="2"/>
        <v>0</v>
      </c>
      <c r="T27" s="28">
        <f>+B22+B22+B23+B23</f>
        <v>30</v>
      </c>
      <c r="U27" s="28">
        <f>+C22+C22+C23+C23</f>
        <v>0</v>
      </c>
      <c r="V27" s="8"/>
      <c r="W27" s="8"/>
      <c r="X27" s="8"/>
      <c r="Y27" s="8"/>
      <c r="Z27" s="8"/>
      <c r="AA27" s="8"/>
      <c r="AB27" s="8"/>
      <c r="AC27" s="8"/>
      <c r="AD27" s="8"/>
      <c r="AE27" s="29"/>
      <c r="AF27" s="8"/>
      <c r="AG27" s="8"/>
      <c r="AH27" s="8"/>
      <c r="AI27" s="8"/>
      <c r="AJ27" s="30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>
      <c r="A28" s="31"/>
      <c r="B28" s="8"/>
      <c r="C28" s="8"/>
      <c r="D28" s="8"/>
      <c r="E28" s="8"/>
      <c r="F28" s="50"/>
      <c r="G28" s="8"/>
      <c r="H28" s="4"/>
      <c r="I28" s="43"/>
      <c r="J28" s="26"/>
      <c r="K28" s="48"/>
      <c r="L28" s="49"/>
      <c r="M28" s="48"/>
      <c r="N28" s="28">
        <f>+N20</f>
        <v>30</v>
      </c>
      <c r="O28" s="44">
        <f t="shared" si="0"/>
        <v>0</v>
      </c>
      <c r="P28" s="28"/>
      <c r="Q28" s="28">
        <f t="shared" si="1"/>
        <v>0</v>
      </c>
      <c r="R28" s="28">
        <f t="shared" si="1"/>
        <v>0</v>
      </c>
      <c r="S28" s="28">
        <f t="shared" si="2"/>
        <v>0</v>
      </c>
      <c r="T28" s="28"/>
      <c r="U28" s="8">
        <f>+U27/12</f>
        <v>0</v>
      </c>
      <c r="V28" s="8"/>
      <c r="W28" s="8"/>
      <c r="X28" s="8"/>
      <c r="Y28" s="8"/>
      <c r="Z28" s="8">
        <f t="shared" ref="Z28" si="4">+E39</f>
        <v>0</v>
      </c>
      <c r="AA28" s="8"/>
      <c r="AB28" s="8"/>
      <c r="AC28" s="28">
        <f>SUM(AC15:AC27)</f>
        <v>5.99</v>
      </c>
      <c r="AD28" s="8"/>
      <c r="AE28" s="29"/>
      <c r="AF28" s="8"/>
      <c r="AG28" s="8"/>
      <c r="AH28" s="8"/>
      <c r="AI28" s="8"/>
      <c r="AJ28" s="30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>
      <c r="A29" s="31"/>
      <c r="B29" s="8"/>
      <c r="C29" s="8"/>
      <c r="D29" s="8"/>
      <c r="E29" s="8"/>
      <c r="F29" s="50"/>
      <c r="G29" s="8"/>
      <c r="H29" s="4"/>
      <c r="I29" s="47"/>
      <c r="J29" s="26"/>
      <c r="K29" s="48"/>
      <c r="L29" s="49"/>
      <c r="M29" s="48"/>
      <c r="N29" s="28">
        <f>+N20+4</f>
        <v>34</v>
      </c>
      <c r="O29" s="44">
        <f t="shared" si="0"/>
        <v>0</v>
      </c>
      <c r="P29" s="28"/>
      <c r="Q29" s="28">
        <f t="shared" si="1"/>
        <v>0</v>
      </c>
      <c r="R29" s="28">
        <f t="shared" si="1"/>
        <v>0</v>
      </c>
      <c r="S29" s="28">
        <f t="shared" si="2"/>
        <v>0</v>
      </c>
      <c r="T29" s="2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29"/>
      <c r="AF29" s="8"/>
      <c r="AG29" s="8"/>
      <c r="AH29" s="8"/>
      <c r="AI29" s="8"/>
      <c r="AJ29" s="30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>
      <c r="A30" s="135" t="s">
        <v>583</v>
      </c>
      <c r="B30" s="22"/>
      <c r="C30" s="8"/>
      <c r="D30" s="8"/>
      <c r="E30" s="8"/>
      <c r="F30" s="50"/>
      <c r="G30" s="296" t="s">
        <v>582</v>
      </c>
      <c r="H30" s="296"/>
      <c r="I30" s="296"/>
      <c r="J30" s="296"/>
      <c r="K30" s="51"/>
      <c r="L30" s="49"/>
      <c r="M30" s="48"/>
      <c r="N30" s="28">
        <f>+N20</f>
        <v>30</v>
      </c>
      <c r="O30" s="44">
        <f t="shared" si="0"/>
        <v>0</v>
      </c>
      <c r="P30" s="28"/>
      <c r="Q30" s="28">
        <f t="shared" si="1"/>
        <v>0</v>
      </c>
      <c r="R30" s="28">
        <f t="shared" si="1"/>
        <v>0</v>
      </c>
      <c r="S30" s="28">
        <f t="shared" si="2"/>
        <v>0</v>
      </c>
      <c r="T30" s="28">
        <f>ROUNDUP(T27+U28,0)</f>
        <v>30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29"/>
      <c r="AF30" s="8"/>
      <c r="AG30" s="8"/>
      <c r="AH30" s="8"/>
      <c r="AI30" s="8"/>
      <c r="AJ30" s="30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5.75" thickBot="1">
      <c r="A31" s="23" t="s">
        <v>578</v>
      </c>
      <c r="B31" s="8"/>
      <c r="C31" s="106"/>
      <c r="D31" s="8"/>
      <c r="E31" s="8"/>
      <c r="F31" s="50"/>
      <c r="G31" s="20"/>
      <c r="H31" s="1"/>
      <c r="I31" s="15"/>
      <c r="J31" s="15"/>
      <c r="K31" s="48"/>
      <c r="L31" s="49"/>
      <c r="M31" s="48"/>
      <c r="N31" s="28">
        <f>+N20+4</f>
        <v>34</v>
      </c>
      <c r="O31" s="44">
        <f t="shared" si="0"/>
        <v>0</v>
      </c>
      <c r="P31" s="28"/>
      <c r="Q31" s="28">
        <f t="shared" si="1"/>
        <v>0</v>
      </c>
      <c r="R31" s="28">
        <f t="shared" si="1"/>
        <v>0</v>
      </c>
      <c r="S31" s="28">
        <f t="shared" si="2"/>
        <v>0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29"/>
      <c r="AF31" s="8"/>
      <c r="AG31" s="8"/>
      <c r="AH31" s="8"/>
      <c r="AI31" s="8"/>
      <c r="AJ31" s="30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5.75" thickBot="1">
      <c r="A32" s="16" t="s">
        <v>566</v>
      </c>
      <c r="B32" s="104"/>
      <c r="C32" s="107"/>
      <c r="D32" s="105"/>
      <c r="E32" s="8"/>
      <c r="F32" s="50"/>
      <c r="G32" s="17"/>
      <c r="H32" s="18">
        <v>13.2</v>
      </c>
      <c r="I32" s="52"/>
      <c r="J32" s="15"/>
      <c r="K32" s="51"/>
      <c r="L32" s="49"/>
      <c r="M32" s="48"/>
      <c r="N32" s="28">
        <f>+N20+4</f>
        <v>34</v>
      </c>
      <c r="O32" s="44">
        <f>+N32*I33</f>
        <v>0</v>
      </c>
      <c r="P32" s="28"/>
      <c r="Q32" s="28">
        <f t="shared" si="1"/>
        <v>0</v>
      </c>
      <c r="R32" s="28">
        <f t="shared" si="1"/>
        <v>0</v>
      </c>
      <c r="S32" s="28">
        <f>IF($F32=1,I33,0)</f>
        <v>0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29"/>
      <c r="AF32" s="8"/>
      <c r="AG32" s="8"/>
      <c r="AH32" s="8"/>
      <c r="AI32" s="8"/>
      <c r="AJ32" s="30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5.75" thickBot="1">
      <c r="A33" s="16" t="s">
        <v>567</v>
      </c>
      <c r="B33" s="104"/>
      <c r="C33" s="107"/>
      <c r="D33" s="108"/>
      <c r="E33" s="8"/>
      <c r="F33" s="8"/>
      <c r="G33" s="17"/>
      <c r="H33" s="3"/>
      <c r="I33" s="52"/>
      <c r="J33" s="15"/>
      <c r="K33" s="53"/>
      <c r="L33" s="27"/>
      <c r="M33" s="26"/>
      <c r="N33" s="26"/>
      <c r="O33" s="8"/>
      <c r="P33" s="28"/>
      <c r="Q33" s="28"/>
      <c r="R33" s="8"/>
      <c r="S33" s="8"/>
      <c r="T33" s="8"/>
      <c r="U33" s="8"/>
      <c r="V33" s="8"/>
      <c r="W33" s="8">
        <v>48</v>
      </c>
      <c r="X33" s="8"/>
      <c r="Y33" s="8"/>
      <c r="Z33" s="8"/>
      <c r="AA33" s="8"/>
      <c r="AB33" s="8"/>
      <c r="AC33" s="8"/>
      <c r="AD33" s="8"/>
      <c r="AE33" s="29"/>
      <c r="AF33" s="8"/>
      <c r="AG33" s="8"/>
      <c r="AH33" s="8"/>
      <c r="AI33" s="8"/>
      <c r="AJ33" s="30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5.75" thickBot="1">
      <c r="A34" s="16" t="s">
        <v>568</v>
      </c>
      <c r="B34" s="104"/>
      <c r="C34" s="107">
        <v>1</v>
      </c>
      <c r="D34" s="108"/>
      <c r="E34" s="8"/>
      <c r="F34" s="8"/>
      <c r="G34" s="17"/>
      <c r="H34" s="3"/>
      <c r="I34" s="52"/>
      <c r="J34" s="15"/>
      <c r="K34" s="53"/>
      <c r="L34" s="27"/>
      <c r="M34" s="26"/>
      <c r="N34" s="26"/>
      <c r="O34" s="8"/>
      <c r="P34" s="28"/>
      <c r="Q34" s="28">
        <f>SUM(Q21:Q33)</f>
        <v>30</v>
      </c>
      <c r="R34" s="28">
        <f>SUM(R21:R33)</f>
        <v>90</v>
      </c>
      <c r="S34" s="28">
        <f>SUM(S21:S32)</f>
        <v>3</v>
      </c>
      <c r="T34" s="8"/>
      <c r="U34" s="8"/>
      <c r="V34" s="8"/>
      <c r="W34" s="8">
        <v>18.5</v>
      </c>
      <c r="X34" s="8"/>
      <c r="Y34" s="8"/>
      <c r="Z34" s="8"/>
      <c r="AA34" s="8"/>
      <c r="AB34" s="8"/>
      <c r="AC34" s="8"/>
      <c r="AD34" s="8"/>
      <c r="AE34" s="29"/>
      <c r="AF34" s="8"/>
      <c r="AG34" s="8"/>
      <c r="AH34" s="8"/>
      <c r="AI34" s="8"/>
      <c r="AJ34" s="30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5.75" thickBot="1">
      <c r="A35" s="16" t="s">
        <v>569</v>
      </c>
      <c r="B35" s="104"/>
      <c r="C35" s="107"/>
      <c r="D35" s="109"/>
      <c r="E35" s="8"/>
      <c r="F35" s="8"/>
      <c r="G35" s="9"/>
      <c r="H35" s="9"/>
      <c r="I35" s="10"/>
      <c r="J35" s="26"/>
      <c r="K35" s="53"/>
      <c r="L35" s="27"/>
      <c r="M35" s="26"/>
      <c r="N35" s="54"/>
      <c r="O35" s="8"/>
      <c r="P35" s="28"/>
      <c r="Q35" s="28"/>
      <c r="R35" s="28"/>
      <c r="S35" s="2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29"/>
      <c r="AF35" s="8"/>
      <c r="AG35" s="8"/>
      <c r="AH35" s="8"/>
      <c r="AI35" s="8"/>
      <c r="AJ35" s="30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61" ht="15.75" thickBot="1">
      <c r="A36" s="16" t="s">
        <v>570</v>
      </c>
      <c r="B36" s="104"/>
      <c r="C36" s="107"/>
      <c r="D36" s="110"/>
      <c r="E36" s="8"/>
      <c r="F36" s="8"/>
      <c r="G36" s="9"/>
      <c r="H36" s="4"/>
      <c r="I36" s="11"/>
      <c r="J36" s="26"/>
      <c r="K36" s="53"/>
      <c r="L36" s="27"/>
      <c r="M36" s="26"/>
      <c r="N36" s="26"/>
      <c r="O36" s="8"/>
      <c r="P36" s="28"/>
      <c r="Q36" s="28"/>
      <c r="R36" s="28"/>
      <c r="S36" s="2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29"/>
      <c r="AF36" s="8"/>
      <c r="AG36" s="8"/>
      <c r="AH36" s="8"/>
      <c r="AI36" s="8"/>
      <c r="AJ36" s="30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</row>
    <row r="37" spans="1:61" ht="15.75" thickBot="1">
      <c r="A37" s="16" t="s">
        <v>571</v>
      </c>
      <c r="B37" s="104"/>
      <c r="C37" s="107"/>
      <c r="D37" s="110"/>
      <c r="E37" s="8"/>
      <c r="F37" s="8"/>
      <c r="G37" s="8"/>
      <c r="H37" s="1"/>
      <c r="I37" s="12"/>
      <c r="J37" s="26"/>
      <c r="K37" s="53"/>
      <c r="L37" s="27"/>
      <c r="M37" s="26"/>
      <c r="N37" s="26">
        <f>+B22</f>
        <v>6</v>
      </c>
      <c r="O37" s="8">
        <f>+C22</f>
        <v>0</v>
      </c>
      <c r="P37" s="28">
        <f>+O37/12</f>
        <v>0</v>
      </c>
      <c r="Q37" s="28">
        <f>+P37+N37</f>
        <v>6</v>
      </c>
      <c r="R37" s="8"/>
      <c r="S37" s="8"/>
      <c r="T37" s="8"/>
      <c r="U37" s="8"/>
      <c r="V37" s="8"/>
      <c r="W37" s="8">
        <f>+W34*W33</f>
        <v>888</v>
      </c>
      <c r="X37" s="8"/>
      <c r="Y37" s="8"/>
      <c r="Z37" s="8"/>
      <c r="AA37" s="8"/>
      <c r="AB37" s="8"/>
      <c r="AC37" s="8"/>
      <c r="AD37" s="8"/>
      <c r="AE37" s="29"/>
      <c r="AF37" s="8"/>
      <c r="AG37" s="8"/>
      <c r="AH37" s="8"/>
      <c r="AI37" s="8"/>
      <c r="AJ37" s="30"/>
      <c r="AK37" s="8"/>
      <c r="AL37" s="8"/>
      <c r="AM37" s="8">
        <v>13.17</v>
      </c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</row>
    <row r="38" spans="1:61">
      <c r="A38" s="31"/>
      <c r="B38" s="8"/>
      <c r="C38" s="111"/>
      <c r="D38" s="24"/>
      <c r="E38" s="8"/>
      <c r="F38" s="8"/>
      <c r="G38" s="8"/>
      <c r="H38" s="1"/>
      <c r="I38" s="12"/>
      <c r="J38" s="26"/>
      <c r="K38" s="53"/>
      <c r="L38" s="27"/>
      <c r="M38" s="26"/>
      <c r="N38" s="8"/>
      <c r="O38" s="28"/>
      <c r="P38" s="2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29"/>
      <c r="AF38" s="8"/>
      <c r="AG38" s="8"/>
      <c r="AH38" s="8"/>
      <c r="AI38" s="8"/>
      <c r="AJ38" s="30"/>
      <c r="AK38" s="8"/>
      <c r="AL38" s="8"/>
      <c r="AM38" s="8">
        <v>15.25</v>
      </c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61">
      <c r="A39" s="31"/>
      <c r="B39" s="8"/>
      <c r="C39" s="16"/>
      <c r="D39" s="24"/>
      <c r="E39" s="8"/>
      <c r="F39" s="8"/>
      <c r="G39" s="8"/>
      <c r="H39" s="1"/>
      <c r="I39" s="8"/>
      <c r="J39" s="26"/>
      <c r="K39" s="53"/>
      <c r="L39" s="27"/>
      <c r="M39" s="26"/>
      <c r="N39" s="26" t="s">
        <v>266</v>
      </c>
      <c r="O39" s="28"/>
      <c r="P39" s="55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29"/>
      <c r="AF39" s="8"/>
      <c r="AG39" s="8"/>
      <c r="AH39" s="8"/>
      <c r="AI39" s="8"/>
      <c r="AJ39" s="30"/>
      <c r="AK39" s="8"/>
      <c r="AL39" s="8"/>
      <c r="AM39" s="8">
        <f>+AM38*AM37</f>
        <v>200.8425</v>
      </c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</row>
    <row r="40" spans="1:61" ht="15.75" thickBot="1">
      <c r="A40" s="56"/>
      <c r="B40" s="92"/>
      <c r="C40" s="92"/>
      <c r="D40" s="92"/>
      <c r="E40" s="92"/>
      <c r="F40" s="92"/>
      <c r="G40" s="92"/>
      <c r="H40" s="19"/>
      <c r="I40" s="92"/>
      <c r="J40" s="93"/>
      <c r="K40" s="94"/>
      <c r="L40" s="95"/>
      <c r="M40" s="93"/>
      <c r="N40" s="8"/>
      <c r="O40" s="28"/>
      <c r="P40" s="28"/>
      <c r="Q40" s="8" t="s">
        <v>267</v>
      </c>
      <c r="R40" s="8" t="s">
        <v>269</v>
      </c>
      <c r="S40" s="57" t="s">
        <v>269</v>
      </c>
      <c r="T40" s="57"/>
      <c r="U40" s="8" t="s">
        <v>273</v>
      </c>
      <c r="V40" s="8"/>
      <c r="W40" s="8"/>
      <c r="X40" s="8"/>
      <c r="Y40" s="8"/>
      <c r="Z40" s="8"/>
      <c r="AA40" s="8"/>
      <c r="AB40" s="8"/>
      <c r="AC40" s="8"/>
      <c r="AD40" s="8"/>
      <c r="AE40" s="29"/>
      <c r="AF40" s="8"/>
      <c r="AG40" s="8"/>
      <c r="AH40" s="8"/>
      <c r="AI40" s="8"/>
      <c r="AJ40" s="30"/>
      <c r="AK40" s="8"/>
      <c r="AL40" s="8"/>
      <c r="AM40" s="8">
        <f>+AM39/9</f>
        <v>22.315833333333334</v>
      </c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1:61" ht="15.75" thickTop="1">
      <c r="A41" s="90"/>
      <c r="B41" s="115" t="s">
        <v>262</v>
      </c>
      <c r="C41" s="116" t="s">
        <v>263</v>
      </c>
      <c r="D41" s="116"/>
      <c r="E41" s="116"/>
      <c r="F41" s="117"/>
      <c r="G41" s="118"/>
      <c r="H41" s="119" t="s">
        <v>264</v>
      </c>
      <c r="I41" s="117" t="s">
        <v>258</v>
      </c>
      <c r="J41" s="117"/>
      <c r="K41" s="120"/>
      <c r="L41" s="121" t="s">
        <v>542</v>
      </c>
      <c r="M41" s="122" t="s">
        <v>252</v>
      </c>
      <c r="N41" s="105"/>
      <c r="O41" s="28"/>
      <c r="P41" s="28"/>
      <c r="Q41" s="8" t="s">
        <v>268</v>
      </c>
      <c r="R41" s="8" t="s">
        <v>270</v>
      </c>
      <c r="S41" s="57" t="s">
        <v>271</v>
      </c>
      <c r="T41" s="57"/>
      <c r="U41" s="8" t="s">
        <v>274</v>
      </c>
      <c r="V41" s="8"/>
      <c r="W41" s="8"/>
      <c r="X41" s="8"/>
      <c r="Y41" s="8"/>
      <c r="Z41" s="8"/>
      <c r="AA41" s="8"/>
      <c r="AB41" s="8"/>
      <c r="AC41" s="8"/>
      <c r="AD41" s="8"/>
      <c r="AE41" s="29"/>
      <c r="AF41" s="8"/>
      <c r="AG41" s="8"/>
      <c r="AH41" s="8"/>
      <c r="AI41" s="8"/>
      <c r="AJ41" s="30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</row>
    <row r="42" spans="1:61">
      <c r="A42" s="91" t="s">
        <v>0</v>
      </c>
      <c r="B42" s="123"/>
      <c r="C42" s="59"/>
      <c r="D42" s="59"/>
      <c r="E42" s="8" t="s">
        <v>254</v>
      </c>
      <c r="F42" s="8" t="s">
        <v>255</v>
      </c>
      <c r="G42" s="58" t="s">
        <v>257</v>
      </c>
      <c r="H42" s="1" t="s">
        <v>265</v>
      </c>
      <c r="I42" s="58" t="s">
        <v>259</v>
      </c>
      <c r="J42" s="60" t="s">
        <v>260</v>
      </c>
      <c r="K42" s="61" t="s">
        <v>252</v>
      </c>
      <c r="L42" s="62" t="s">
        <v>543</v>
      </c>
      <c r="M42" s="124" t="s">
        <v>261</v>
      </c>
      <c r="N42" s="113" t="s">
        <v>243</v>
      </c>
      <c r="O42" s="63" t="s">
        <v>245</v>
      </c>
      <c r="P42" s="28" t="s">
        <v>246</v>
      </c>
      <c r="Q42" s="8" t="s">
        <v>247</v>
      </c>
      <c r="R42" s="8"/>
      <c r="S42" s="57" t="s">
        <v>272</v>
      </c>
      <c r="T42" s="57"/>
      <c r="U42" s="8"/>
      <c r="V42" s="57" t="s">
        <v>250</v>
      </c>
      <c r="W42" s="57" t="s">
        <v>248</v>
      </c>
      <c r="X42" s="57"/>
      <c r="Y42" s="8" t="s">
        <v>249</v>
      </c>
      <c r="Z42" s="57" t="s">
        <v>251</v>
      </c>
      <c r="AA42" s="8"/>
      <c r="AB42" s="8"/>
      <c r="AC42" s="8"/>
      <c r="AD42" s="8"/>
      <c r="AE42" s="29"/>
      <c r="AF42" s="8"/>
      <c r="AG42" s="8"/>
      <c r="AH42" s="8"/>
      <c r="AI42" s="8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8"/>
      <c r="AX42" s="8"/>
      <c r="AY42" s="8"/>
      <c r="AZ42" s="64"/>
      <c r="BA42" s="8"/>
      <c r="BB42" s="8" t="s">
        <v>275</v>
      </c>
      <c r="BC42" s="8" t="s">
        <v>276</v>
      </c>
      <c r="BD42" s="8" t="s">
        <v>277</v>
      </c>
      <c r="BE42" s="8"/>
      <c r="BF42" s="8"/>
      <c r="BG42" s="8"/>
      <c r="BH42" s="8"/>
      <c r="BI42" s="8"/>
    </row>
    <row r="43" spans="1:61" ht="27" thickBot="1">
      <c r="A43" s="112" t="s">
        <v>577</v>
      </c>
      <c r="B43" s="125">
        <v>10</v>
      </c>
      <c r="C43" s="126" t="s">
        <v>2</v>
      </c>
      <c r="D43" s="127" t="s">
        <v>256</v>
      </c>
      <c r="E43" s="128">
        <f>+AJ43</f>
        <v>9</v>
      </c>
      <c r="F43" s="128">
        <f>+AL43</f>
        <v>9</v>
      </c>
      <c r="G43" s="127">
        <f t="shared" ref="G43:G45" si="5">ROUNDUP(+AS43,2)</f>
        <v>14.27</v>
      </c>
      <c r="H43" s="129">
        <f t="shared" ref="H43:H45" si="6">ROUND(+G43*B43,2)</f>
        <v>142.69999999999999</v>
      </c>
      <c r="I43" s="130">
        <f t="shared" ref="I43:I45" si="7">+$Q$34</f>
        <v>30</v>
      </c>
      <c r="J43" s="131">
        <f t="shared" ref="J43:J45" si="8">+$S$34</f>
        <v>3</v>
      </c>
      <c r="K43" s="132">
        <f>+J43*I43</f>
        <v>90</v>
      </c>
      <c r="L43" s="132">
        <v>140</v>
      </c>
      <c r="M43" s="133">
        <f t="shared" ref="M43:M45" si="9">IF($Q$37&gt;N43,0,(+L43+K43+H43))</f>
        <v>372.7</v>
      </c>
      <c r="N43" s="114">
        <v>13.17</v>
      </c>
      <c r="O43" s="136">
        <f>+AC28</f>
        <v>5.99</v>
      </c>
      <c r="P43" s="28">
        <v>0.25</v>
      </c>
      <c r="Q43" s="28">
        <f t="shared" ref="Q43:Q45" si="10">+O43/12+P43</f>
        <v>0.74916666666666676</v>
      </c>
      <c r="R43" s="8">
        <f t="shared" ref="R43:R45" si="11">+$B$23</f>
        <v>9</v>
      </c>
      <c r="S43" s="8">
        <f>+$C$23/12</f>
        <v>0</v>
      </c>
      <c r="T43" s="28">
        <f>+R43+Q43+S43</f>
        <v>9.7491666666666674</v>
      </c>
      <c r="U43" s="8">
        <f>+T43*N43</f>
        <v>128.396525</v>
      </c>
      <c r="V43" s="8">
        <f t="shared" ref="V43:V45" si="12">+$B$25</f>
        <v>30</v>
      </c>
      <c r="W43" s="8">
        <f>ROUND(+U43/9,2)</f>
        <v>14.27</v>
      </c>
      <c r="X43" s="44">
        <f t="shared" ref="X43:X45" si="13">+W43*B43</f>
        <v>142.69999999999999</v>
      </c>
      <c r="Y43" s="44">
        <v>15</v>
      </c>
      <c r="Z43" s="44">
        <f t="shared" ref="Z43:Z45" si="14">+$B$26</f>
        <v>90</v>
      </c>
      <c r="AA43" s="44">
        <f>+Z43+Y43+X43</f>
        <v>247.7</v>
      </c>
      <c r="AB43" s="8"/>
      <c r="AC43" s="8" t="e">
        <f>+#REF!</f>
        <v>#REF!</v>
      </c>
      <c r="AD43" s="8"/>
      <c r="AE43" s="65"/>
      <c r="AF43" s="66"/>
      <c r="AG43" s="8"/>
      <c r="AH43" s="8"/>
      <c r="AI43" s="8"/>
      <c r="AJ43" s="67">
        <f t="shared" ref="AJ43:AJ45" si="15">ROUNDDOWN(T43,0)</f>
        <v>9</v>
      </c>
      <c r="AK43" s="28">
        <f>+T43-AJ43</f>
        <v>0.74916666666666742</v>
      </c>
      <c r="AL43" s="8">
        <f t="shared" ref="AL43:AL45" si="16">ROUND(12*AK43,0)</f>
        <v>9</v>
      </c>
      <c r="AM43" s="8">
        <f>+AL43/12</f>
        <v>0.75</v>
      </c>
      <c r="AN43" s="68">
        <f t="shared" ref="AN43" si="17">+N43</f>
        <v>13.17</v>
      </c>
      <c r="AO43" s="68">
        <f>+AJ43*AN43</f>
        <v>118.53</v>
      </c>
      <c r="AP43" s="68">
        <f t="shared" ref="AP43:AP45" si="18">++AL43/12</f>
        <v>0.75</v>
      </c>
      <c r="AQ43" s="68">
        <f t="shared" ref="AQ43:AQ45" si="19">+AP43*AN43</f>
        <v>9.8774999999999995</v>
      </c>
      <c r="AR43" s="68">
        <f t="shared" ref="AR43:AR45" si="20">+AQ43+AO43</f>
        <v>128.4075</v>
      </c>
      <c r="AS43" s="68">
        <f t="shared" ref="AS43:AS45" si="21">+AR43/9</f>
        <v>14.2675</v>
      </c>
      <c r="AT43" s="8" t="e">
        <f>+#REF!</f>
        <v>#REF!</v>
      </c>
      <c r="AU43" s="69">
        <f t="shared" ref="AU43:AU45" si="22">+B43</f>
        <v>10</v>
      </c>
      <c r="AV43" s="8">
        <f>ROUNDUP(+AU43*110%,1)</f>
        <v>11</v>
      </c>
      <c r="AW43" s="8"/>
      <c r="AX43" s="1" t="s">
        <v>1</v>
      </c>
      <c r="AY43" s="5">
        <v>45.1</v>
      </c>
      <c r="AZ43" s="64" t="s">
        <v>2</v>
      </c>
      <c r="BA43" s="1">
        <v>13.17</v>
      </c>
      <c r="BB43" s="8">
        <v>0</v>
      </c>
      <c r="BC43" s="8">
        <v>3</v>
      </c>
      <c r="BD43" s="8">
        <f>+BC43+BB43</f>
        <v>3</v>
      </c>
      <c r="BE43" s="8"/>
      <c r="BF43" s="8"/>
      <c r="BG43" s="8"/>
      <c r="BH43" s="8"/>
      <c r="BI43" s="8"/>
    </row>
    <row r="44" spans="1:61" ht="27" thickTop="1">
      <c r="A44" s="73" t="s">
        <v>397</v>
      </c>
      <c r="B44" s="96">
        <v>10</v>
      </c>
      <c r="C44" s="97" t="s">
        <v>2</v>
      </c>
      <c r="D44" s="98" t="s">
        <v>256</v>
      </c>
      <c r="E44" s="99">
        <f t="shared" ref="E44:E45" si="23">+AJ44</f>
        <v>9</v>
      </c>
      <c r="F44" s="99">
        <f t="shared" ref="F44:F45" si="24">+AL44</f>
        <v>3</v>
      </c>
      <c r="G44" s="98">
        <f t="shared" si="5"/>
        <v>6.77</v>
      </c>
      <c r="H44" s="100">
        <f t="shared" si="6"/>
        <v>67.7</v>
      </c>
      <c r="I44" s="101">
        <f t="shared" si="7"/>
        <v>30</v>
      </c>
      <c r="J44" s="102">
        <f t="shared" si="8"/>
        <v>3</v>
      </c>
      <c r="K44" s="103">
        <f t="shared" ref="K44:K45" si="25">+J44*I44</f>
        <v>90</v>
      </c>
      <c r="L44" s="103">
        <v>140</v>
      </c>
      <c r="M44" s="100">
        <f t="shared" si="9"/>
        <v>297.7</v>
      </c>
      <c r="N44" s="82">
        <v>13.17</v>
      </c>
      <c r="O44" s="76">
        <v>0.5</v>
      </c>
      <c r="P44" s="71">
        <v>0.25</v>
      </c>
      <c r="Q44" s="71">
        <f t="shared" si="10"/>
        <v>0.29166666666666669</v>
      </c>
      <c r="R44" s="76">
        <f t="shared" si="11"/>
        <v>9</v>
      </c>
      <c r="S44" s="76">
        <f t="shared" ref="S44:S45" si="26">+$C$23/12</f>
        <v>0</v>
      </c>
      <c r="T44" s="71">
        <f t="shared" ref="T44:T45" si="27">+R44+Q44+S44</f>
        <v>9.2916666666666661</v>
      </c>
      <c r="U44" s="76">
        <f t="shared" ref="U44:U45" si="28">+T44*N44</f>
        <v>122.37124999999999</v>
      </c>
      <c r="V44" s="76">
        <f t="shared" si="12"/>
        <v>30</v>
      </c>
      <c r="W44" s="76">
        <f t="shared" ref="W44:W45" si="29">ROUND(+U44/9,2)</f>
        <v>13.6</v>
      </c>
      <c r="X44" s="72">
        <f t="shared" si="13"/>
        <v>136</v>
      </c>
      <c r="Y44" s="72">
        <v>15</v>
      </c>
      <c r="Z44" s="72">
        <f t="shared" si="14"/>
        <v>90</v>
      </c>
      <c r="AA44" s="72">
        <f t="shared" ref="AA44:AA45" si="30">+Z44+Y44+X44</f>
        <v>241</v>
      </c>
      <c r="AB44" s="76"/>
      <c r="AC44" s="76" t="str">
        <f>+A44</f>
        <v>AFFINITY………………………………….</v>
      </c>
      <c r="AD44" s="76"/>
      <c r="AE44" s="83"/>
      <c r="AF44" s="84"/>
      <c r="AG44" s="76"/>
      <c r="AH44" s="76"/>
      <c r="AI44" s="76"/>
      <c r="AJ44" s="71">
        <f t="shared" si="15"/>
        <v>9</v>
      </c>
      <c r="AK44" s="71">
        <f t="shared" ref="AK44:AK45" si="31">+T44-AJ44</f>
        <v>0.29166666666666607</v>
      </c>
      <c r="AL44" s="76">
        <f t="shared" si="16"/>
        <v>3</v>
      </c>
      <c r="AM44" s="76"/>
      <c r="AN44" s="85">
        <v>6.5830000000000002</v>
      </c>
      <c r="AO44" s="85">
        <f t="shared" ref="AO44:AO45" si="32">+AJ44*AN44</f>
        <v>59.247</v>
      </c>
      <c r="AP44" s="85">
        <f t="shared" si="18"/>
        <v>0.25</v>
      </c>
      <c r="AQ44" s="85">
        <f t="shared" si="19"/>
        <v>1.64575</v>
      </c>
      <c r="AR44" s="85">
        <f t="shared" si="20"/>
        <v>60.892749999999999</v>
      </c>
      <c r="AS44" s="85">
        <f t="shared" si="21"/>
        <v>6.7658611111111107</v>
      </c>
      <c r="AT44" s="76" t="str">
        <f t="shared" ref="AT44:AT45" si="33">+A44</f>
        <v>AFFINITY………………………………….</v>
      </c>
      <c r="AU44" s="86">
        <f t="shared" si="22"/>
        <v>10</v>
      </c>
      <c r="AV44" s="76">
        <f t="shared" ref="AV44:AV45" si="34">ROUNDUP(+AU44*110%,1)</f>
        <v>11</v>
      </c>
      <c r="AW44" s="76"/>
      <c r="AX44" s="82" t="s">
        <v>65</v>
      </c>
      <c r="AY44" s="87">
        <v>39.5</v>
      </c>
      <c r="AZ44" s="75" t="s">
        <v>66</v>
      </c>
      <c r="BA44" s="76">
        <v>6.5830000000000002</v>
      </c>
      <c r="BB44" s="76">
        <v>0</v>
      </c>
      <c r="BC44" s="76">
        <v>3</v>
      </c>
      <c r="BD44" s="76">
        <f t="shared" ref="BD44:BD45" si="35">+BC44+BB44</f>
        <v>3</v>
      </c>
      <c r="BE44" s="76"/>
      <c r="BF44" s="76"/>
      <c r="BG44" s="76"/>
      <c r="BH44" s="76"/>
      <c r="BI44" s="76"/>
    </row>
    <row r="45" spans="1:61">
      <c r="A45" s="73" t="s">
        <v>398</v>
      </c>
      <c r="B45" s="74">
        <v>10</v>
      </c>
      <c r="C45" s="75" t="s">
        <v>2</v>
      </c>
      <c r="D45" s="76" t="s">
        <v>256</v>
      </c>
      <c r="E45" s="77">
        <f t="shared" si="23"/>
        <v>9</v>
      </c>
      <c r="F45" s="77">
        <f t="shared" si="24"/>
        <v>6</v>
      </c>
      <c r="G45" s="76">
        <f t="shared" si="5"/>
        <v>13.91</v>
      </c>
      <c r="H45" s="78">
        <f t="shared" si="6"/>
        <v>139.1</v>
      </c>
      <c r="I45" s="79">
        <f t="shared" si="7"/>
        <v>30</v>
      </c>
      <c r="J45" s="80">
        <f t="shared" si="8"/>
        <v>3</v>
      </c>
      <c r="K45" s="81">
        <f t="shared" si="25"/>
        <v>90</v>
      </c>
      <c r="L45" s="81">
        <v>140</v>
      </c>
      <c r="M45" s="78">
        <f t="shared" si="9"/>
        <v>369.1</v>
      </c>
      <c r="N45" s="82">
        <v>13.17</v>
      </c>
      <c r="O45" s="76">
        <v>3.5</v>
      </c>
      <c r="P45" s="71">
        <v>0.25</v>
      </c>
      <c r="Q45" s="71">
        <f t="shared" si="10"/>
        <v>0.54166666666666674</v>
      </c>
      <c r="R45" s="76">
        <f t="shared" si="11"/>
        <v>9</v>
      </c>
      <c r="S45" s="76">
        <f t="shared" si="26"/>
        <v>0</v>
      </c>
      <c r="T45" s="71">
        <f t="shared" si="27"/>
        <v>9.5416666666666661</v>
      </c>
      <c r="U45" s="76">
        <f t="shared" si="28"/>
        <v>125.66374999999999</v>
      </c>
      <c r="V45" s="76">
        <f t="shared" si="12"/>
        <v>30</v>
      </c>
      <c r="W45" s="76">
        <f t="shared" si="29"/>
        <v>13.96</v>
      </c>
      <c r="X45" s="72">
        <f t="shared" si="13"/>
        <v>139.60000000000002</v>
      </c>
      <c r="Y45" s="72">
        <v>15</v>
      </c>
      <c r="Z45" s="72">
        <f t="shared" si="14"/>
        <v>90</v>
      </c>
      <c r="AA45" s="72">
        <f t="shared" si="30"/>
        <v>244.60000000000002</v>
      </c>
      <c r="AB45" s="76"/>
      <c r="AC45" s="76" t="str">
        <f>+A45</f>
        <v>ALBAN…………………………………….</v>
      </c>
      <c r="AD45" s="76"/>
      <c r="AE45" s="88"/>
      <c r="AF45" s="76"/>
      <c r="AG45" s="76"/>
      <c r="AH45" s="76"/>
      <c r="AI45" s="76"/>
      <c r="AJ45" s="71">
        <f t="shared" si="15"/>
        <v>9</v>
      </c>
      <c r="AK45" s="71">
        <f t="shared" si="31"/>
        <v>0.54166666666666607</v>
      </c>
      <c r="AL45" s="76">
        <f t="shared" si="16"/>
        <v>6</v>
      </c>
      <c r="AM45" s="76"/>
      <c r="AN45" s="85">
        <f t="shared" ref="AN45" si="36">+N45</f>
        <v>13.17</v>
      </c>
      <c r="AO45" s="85">
        <f t="shared" si="32"/>
        <v>118.53</v>
      </c>
      <c r="AP45" s="85">
        <f t="shared" si="18"/>
        <v>0.5</v>
      </c>
      <c r="AQ45" s="85">
        <f t="shared" si="19"/>
        <v>6.585</v>
      </c>
      <c r="AR45" s="85">
        <f t="shared" si="20"/>
        <v>125.11499999999999</v>
      </c>
      <c r="AS45" s="85">
        <f t="shared" si="21"/>
        <v>13.901666666666666</v>
      </c>
      <c r="AT45" s="76" t="str">
        <f t="shared" si="33"/>
        <v>ALBAN…………………………………….</v>
      </c>
      <c r="AU45" s="86">
        <f t="shared" si="22"/>
        <v>10</v>
      </c>
      <c r="AV45" s="76">
        <f t="shared" si="34"/>
        <v>11</v>
      </c>
      <c r="AW45" s="76"/>
      <c r="AX45" s="82" t="s">
        <v>80</v>
      </c>
      <c r="AY45" s="89">
        <v>72.8</v>
      </c>
      <c r="AZ45" s="75" t="s">
        <v>3</v>
      </c>
      <c r="BA45" s="82">
        <v>12</v>
      </c>
      <c r="BB45" s="76">
        <v>1</v>
      </c>
      <c r="BC45" s="76">
        <v>3</v>
      </c>
      <c r="BD45" s="76">
        <f t="shared" si="35"/>
        <v>4</v>
      </c>
      <c r="BE45" s="76"/>
      <c r="BF45" s="76"/>
      <c r="BG45" s="76"/>
      <c r="BH45" s="76"/>
      <c r="BI45" s="76"/>
    </row>
  </sheetData>
  <mergeCells count="1">
    <mergeCell ref="G30:J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Rug Estimator</vt:lpstr>
      <vt:lpstr>Sheet1</vt:lpstr>
      <vt:lpstr>'Rug Estimator'!Print_Area</vt:lpstr>
    </vt:vector>
  </TitlesOfParts>
  <Company>Stark Carpet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Manoucheka Neves</dc:creator>
  <cp:lastModifiedBy>Owner</cp:lastModifiedBy>
  <cp:lastPrinted>2017-03-14T19:37:26Z</cp:lastPrinted>
  <dcterms:created xsi:type="dcterms:W3CDTF">2011-09-27T21:28:21Z</dcterms:created>
  <dcterms:modified xsi:type="dcterms:W3CDTF">2023-01-15T15:14:53Z</dcterms:modified>
</cp:coreProperties>
</file>